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U12 GIRLS" sheetId="1" r:id="rId1"/>
  </sheets>
  <externalReferences>
    <externalReference r:id="rId4"/>
  </externalReferences>
  <definedNames>
    <definedName name="_xlnm._FilterDatabase" localSheetId="0" hidden="1">'U12 GIRLS'!$B$6:$AR$84</definedName>
    <definedName name="LIST">'[1]Results (1)'!$A$3:$A$85</definedName>
    <definedName name="PTS">'[1]OUT_V2'!$A$5:$B$64</definedName>
    <definedName name="Source_1">'[1]Results (1)'!$E$3:$L$86</definedName>
    <definedName name="SOURCE_2">'[1]Results (2)'!$C$3:$J$86</definedName>
    <definedName name="SOURCE_3">'[1]Results (3)'!$C$3:$J$86</definedName>
    <definedName name="SOURCE_4">'[1]Results (4)'!$C$3:$J$86</definedName>
    <definedName name="Source_5">'[1]Results (5)'!$C$3:$J$85</definedName>
    <definedName name="Source_6">'[1]Results (6)'!$C$3:$J$85</definedName>
  </definedNames>
  <calcPr fullCalcOnLoad="1"/>
</workbook>
</file>

<file path=xl/sharedStrings.xml><?xml version="1.0" encoding="utf-8"?>
<sst xmlns="http://schemas.openxmlformats.org/spreadsheetml/2006/main" count="319" uniqueCount="96">
  <si>
    <t>2015 OSZ-NCD U12 Series</t>
  </si>
  <si>
    <t>Series Points Results</t>
  </si>
  <si>
    <t>GIRLS</t>
  </si>
  <si>
    <t>Series Points = Best 4 out of 7 SL or PSL runs) plus (Best 3 out of 5 GS or Kombi runs)</t>
  </si>
  <si>
    <t>PSL</t>
  </si>
  <si>
    <t>SL</t>
  </si>
  <si>
    <t>GS</t>
  </si>
  <si>
    <t>KK</t>
  </si>
  <si>
    <t>PSL - CALA - 24 Jan 2015</t>
  </si>
  <si>
    <t>GS - MSM - 25 Jan 2015</t>
  </si>
  <si>
    <t>KOMBI / PSL- CFSC- 14 Feb 2015</t>
  </si>
  <si>
    <t>SL - CAS - 21 Feb 2015</t>
  </si>
  <si>
    <t>SL - VOR 7 March - 2015</t>
  </si>
  <si>
    <t>GS - EDEL - 8 March 2015</t>
  </si>
  <si>
    <t>Run 1</t>
  </si>
  <si>
    <t>Run 2</t>
  </si>
  <si>
    <t>Rank</t>
  </si>
  <si>
    <t>Last Name</t>
  </si>
  <si>
    <t>Club</t>
  </si>
  <si>
    <t>YOB</t>
  </si>
  <si>
    <t>Points</t>
  </si>
  <si>
    <t>PTS</t>
  </si>
  <si>
    <t>Time</t>
  </si>
  <si>
    <t>RK</t>
  </si>
  <si>
    <t>HAMILTON  Gillian</t>
  </si>
  <si>
    <t>FORTU</t>
  </si>
  <si>
    <t>NICOLICI  Andreea</t>
  </si>
  <si>
    <t>WAGNER  Emma</t>
  </si>
  <si>
    <t>MARIE</t>
  </si>
  <si>
    <t>BUZDUGAN  Sara</t>
  </si>
  <si>
    <t>VORLA</t>
  </si>
  <si>
    <t>VAIL  Hannah</t>
  </si>
  <si>
    <t>KLOTZ  Saffron</t>
  </si>
  <si>
    <t>PUTTICK  Stella</t>
  </si>
  <si>
    <t>EDEL</t>
  </si>
  <si>
    <t>ARMSTRONG  Reagan</t>
  </si>
  <si>
    <t>BURKE  Charlotte</t>
  </si>
  <si>
    <t>GILMOUR  Nicola</t>
  </si>
  <si>
    <t>BOEHM  Hannah</t>
  </si>
  <si>
    <t>ESCF</t>
  </si>
  <si>
    <t>SIMARD  Clodie-Anne</t>
  </si>
  <si>
    <t>LAVOIE  Samuelle</t>
  </si>
  <si>
    <t>GILFILLAN  Kaia</t>
  </si>
  <si>
    <t>CRICHTON  Caitlin</t>
  </si>
  <si>
    <t>STROEDER  Alexandra</t>
  </si>
  <si>
    <t>GERFAUX  Emeline</t>
  </si>
  <si>
    <t>PAROLIN  Anna</t>
  </si>
  <si>
    <t>WYLD  Claudia</t>
  </si>
  <si>
    <t>CASCA</t>
  </si>
  <si>
    <t>BESHARAH-HREBACKA  Toshka</t>
  </si>
  <si>
    <t>STONHAM  Bailey</t>
  </si>
  <si>
    <t>CALAB</t>
  </si>
  <si>
    <t>OCICA  Dariana</t>
  </si>
  <si>
    <t>NOVAS-PENA  Isabel</t>
  </si>
  <si>
    <t>HÉBERT  Brianna</t>
  </si>
  <si>
    <t>TURNER-PATRY  Jamie</t>
  </si>
  <si>
    <t>KUZUGUDENLI  Ada</t>
  </si>
  <si>
    <t>BREDBERG CANIZARES  Didi</t>
  </si>
  <si>
    <t>ALEXANDER  Carly</t>
  </si>
  <si>
    <t>PHILLIPS  Zoey</t>
  </si>
  <si>
    <t>OLO  Tuuli</t>
  </si>
  <si>
    <t>JAGURA  Noémie</t>
  </si>
  <si>
    <t>MACDONALD  Cara</t>
  </si>
  <si>
    <t>LEVESQUE  Chloe</t>
  </si>
  <si>
    <t>BELLIVEAU  Chloe</t>
  </si>
  <si>
    <t>QUEVILLON  Amelie</t>
  </si>
  <si>
    <t>WHEATLEY  Lauren</t>
  </si>
  <si>
    <t>BOLIC  Natasa</t>
  </si>
  <si>
    <t>ROCHELEAU  Chloe</t>
  </si>
  <si>
    <t>JOHNSON  Alexandra</t>
  </si>
  <si>
    <t>BOND  Lillian</t>
  </si>
  <si>
    <t>CONRAD  Madison</t>
  </si>
  <si>
    <t>NIKOLOVA  Kathleen</t>
  </si>
  <si>
    <t>DUCIAUME  Léa</t>
  </si>
  <si>
    <t>LAVOIE  Justine</t>
  </si>
  <si>
    <t>PHILLIPS  Claire</t>
  </si>
  <si>
    <t>GAGNON  Jacqueline</t>
  </si>
  <si>
    <t>MORISSETTE  Audrey</t>
  </si>
  <si>
    <t>KEUNINCKX  Kate</t>
  </si>
  <si>
    <t>BAZINET GILL  Celeste</t>
  </si>
  <si>
    <t>PYTURA  Madeleine</t>
  </si>
  <si>
    <t>PERRON  Laurielle</t>
  </si>
  <si>
    <t>ALLAM  Sarah</t>
  </si>
  <si>
    <t>BÉRUBÉ  Jade</t>
  </si>
  <si>
    <t>GRUNDON  Olivia</t>
  </si>
  <si>
    <t>DENISON  Meredith</t>
  </si>
  <si>
    <t>BRETT  ella</t>
  </si>
  <si>
    <t>COTTER  Tori</t>
  </si>
  <si>
    <t>LACROIX  Emile</t>
  </si>
  <si>
    <t>OLIVIER-FORTIER  Roxanne</t>
  </si>
  <si>
    <t>DIONNE  Felicia</t>
  </si>
  <si>
    <t>FYFE  Maggie</t>
  </si>
  <si>
    <t>DSQ</t>
  </si>
  <si>
    <t>DNF</t>
  </si>
  <si>
    <t>DNS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</si>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</sst>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;@"/>
    <numFmt numFmtId="165" formatCode="\(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/>
      <name val="Arial"/>
      <family val="2"/>
    </font>
    <font>
      <b/>
      <sz val="10"/>
      <color theme="5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20" fillId="0" borderId="0" xfId="0" applyFont="1" applyAlignment="1">
      <alignment horizontal="right"/>
    </xf>
    <xf numFmtId="2" fontId="0" fillId="0" borderId="0" xfId="0" applyNumberFormat="1" applyAlignment="1">
      <alignment/>
    </xf>
    <xf numFmtId="164" fontId="50" fillId="33" borderId="0" xfId="0" applyNumberFormat="1" applyFont="1" applyFill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164" fontId="26" fillId="35" borderId="10" xfId="0" applyNumberFormat="1" applyFont="1" applyFill="1" applyBorder="1" applyAlignment="1">
      <alignment horizontal="center"/>
    </xf>
    <xf numFmtId="164" fontId="26" fillId="35" borderId="11" xfId="0" applyNumberFormat="1" applyFont="1" applyFill="1" applyBorder="1" applyAlignment="1">
      <alignment horizontal="center"/>
    </xf>
    <xf numFmtId="164" fontId="26" fillId="35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164" fontId="26" fillId="35" borderId="13" xfId="0" applyNumberFormat="1" applyFont="1" applyFill="1" applyBorder="1" applyAlignment="1">
      <alignment horizontal="center"/>
    </xf>
    <xf numFmtId="164" fontId="26" fillId="35" borderId="14" xfId="0" applyNumberFormat="1" applyFont="1" applyFill="1" applyBorder="1" applyAlignment="1">
      <alignment horizontal="center"/>
    </xf>
    <xf numFmtId="164" fontId="26" fillId="35" borderId="15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25" fillId="33" borderId="15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2" fontId="25" fillId="33" borderId="1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165" fontId="0" fillId="33" borderId="11" xfId="0" applyNumberFormat="1" applyFill="1" applyBorder="1" applyAlignment="1">
      <alignment horizontal="right"/>
    </xf>
    <xf numFmtId="0" fontId="20" fillId="36" borderId="12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20" fillId="36" borderId="20" xfId="0" applyFont="1" applyFill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165" fontId="0" fillId="33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NumberFormat="1" applyFont="1" applyBorder="1" applyAlignment="1">
      <alignment horizontal="center"/>
    </xf>
    <xf numFmtId="0" fontId="51" fillId="0" borderId="0" xfId="0" applyFont="1" applyFill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right"/>
    </xf>
    <xf numFmtId="165" fontId="0" fillId="33" borderId="21" xfId="0" applyNumberFormat="1" applyFill="1" applyBorder="1" applyAlignment="1">
      <alignment horizontal="right"/>
    </xf>
    <xf numFmtId="0" fontId="20" fillId="0" borderId="16" xfId="0" applyFont="1" applyBorder="1" applyAlignment="1">
      <alignment horizontal="right"/>
    </xf>
    <xf numFmtId="2" fontId="0" fillId="0" borderId="21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12_GIRLS_MASTER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2 GIRLS"/>
      <sheetName val="OUT_V2"/>
      <sheetName val="Results (1)"/>
      <sheetName val="Results (2)"/>
      <sheetName val="Results (3)"/>
      <sheetName val="Results (4)"/>
      <sheetName val="Results (5)"/>
      <sheetName val="Results (6)"/>
    </sheetNames>
    <sheetDataSet>
      <sheetData sheetId="1">
        <row r="5">
          <cell r="A5">
            <v>0</v>
          </cell>
          <cell r="B5">
            <v>0</v>
          </cell>
        </row>
        <row r="6">
          <cell r="A6">
            <v>1</v>
          </cell>
          <cell r="B6">
            <v>500</v>
          </cell>
        </row>
        <row r="7">
          <cell r="A7">
            <v>2</v>
          </cell>
          <cell r="B7">
            <v>400</v>
          </cell>
        </row>
        <row r="8">
          <cell r="A8">
            <v>3</v>
          </cell>
          <cell r="B8">
            <v>300</v>
          </cell>
        </row>
        <row r="9">
          <cell r="A9">
            <v>4</v>
          </cell>
          <cell r="B9">
            <v>250</v>
          </cell>
        </row>
        <row r="10">
          <cell r="A10">
            <v>5</v>
          </cell>
          <cell r="B10">
            <v>225</v>
          </cell>
        </row>
        <row r="11">
          <cell r="A11">
            <v>6</v>
          </cell>
          <cell r="B11">
            <v>200</v>
          </cell>
        </row>
        <row r="12">
          <cell r="A12">
            <v>7</v>
          </cell>
          <cell r="B12">
            <v>180</v>
          </cell>
        </row>
        <row r="13">
          <cell r="A13">
            <v>8</v>
          </cell>
          <cell r="B13">
            <v>160</v>
          </cell>
        </row>
        <row r="14">
          <cell r="A14">
            <v>9</v>
          </cell>
          <cell r="B14">
            <v>145</v>
          </cell>
        </row>
        <row r="15">
          <cell r="A15">
            <v>10</v>
          </cell>
          <cell r="B15">
            <v>130</v>
          </cell>
        </row>
        <row r="16">
          <cell r="A16">
            <v>11</v>
          </cell>
          <cell r="B16">
            <v>120</v>
          </cell>
        </row>
        <row r="17">
          <cell r="A17">
            <v>12</v>
          </cell>
          <cell r="B17">
            <v>110</v>
          </cell>
        </row>
        <row r="18">
          <cell r="A18">
            <v>13</v>
          </cell>
          <cell r="B18">
            <v>100</v>
          </cell>
        </row>
        <row r="19">
          <cell r="A19">
            <v>14</v>
          </cell>
          <cell r="B19">
            <v>90</v>
          </cell>
        </row>
        <row r="20">
          <cell r="A20">
            <v>15</v>
          </cell>
          <cell r="B20">
            <v>80</v>
          </cell>
        </row>
        <row r="21">
          <cell r="A21">
            <v>16</v>
          </cell>
          <cell r="B21">
            <v>75</v>
          </cell>
        </row>
        <row r="22">
          <cell r="A22">
            <v>17</v>
          </cell>
          <cell r="B22">
            <v>70</v>
          </cell>
        </row>
        <row r="23">
          <cell r="A23">
            <v>18</v>
          </cell>
          <cell r="B23">
            <v>65</v>
          </cell>
        </row>
        <row r="24">
          <cell r="A24">
            <v>19</v>
          </cell>
          <cell r="B24">
            <v>60</v>
          </cell>
        </row>
        <row r="25">
          <cell r="A25">
            <v>20</v>
          </cell>
          <cell r="B25">
            <v>55</v>
          </cell>
        </row>
        <row r="26">
          <cell r="A26">
            <v>21</v>
          </cell>
          <cell r="B26">
            <v>51</v>
          </cell>
        </row>
        <row r="27">
          <cell r="A27">
            <v>22</v>
          </cell>
          <cell r="B27">
            <v>47</v>
          </cell>
        </row>
        <row r="28">
          <cell r="A28">
            <v>23</v>
          </cell>
          <cell r="B28">
            <v>44</v>
          </cell>
        </row>
        <row r="29">
          <cell r="A29">
            <v>24</v>
          </cell>
          <cell r="B29">
            <v>41</v>
          </cell>
        </row>
        <row r="30">
          <cell r="A30">
            <v>25</v>
          </cell>
          <cell r="B30">
            <v>38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34</v>
          </cell>
        </row>
        <row r="33">
          <cell r="A33">
            <v>28</v>
          </cell>
          <cell r="B33">
            <v>32</v>
          </cell>
        </row>
        <row r="34">
          <cell r="A34">
            <v>29</v>
          </cell>
          <cell r="B34">
            <v>31</v>
          </cell>
        </row>
        <row r="35">
          <cell r="A35">
            <v>30</v>
          </cell>
          <cell r="B35">
            <v>30</v>
          </cell>
        </row>
        <row r="36">
          <cell r="A36">
            <v>31</v>
          </cell>
          <cell r="B36">
            <v>29</v>
          </cell>
        </row>
        <row r="37">
          <cell r="A37">
            <v>32</v>
          </cell>
          <cell r="B37">
            <v>28</v>
          </cell>
        </row>
        <row r="38">
          <cell r="A38">
            <v>33</v>
          </cell>
          <cell r="B38">
            <v>27</v>
          </cell>
        </row>
        <row r="39">
          <cell r="A39">
            <v>34</v>
          </cell>
          <cell r="B39">
            <v>26</v>
          </cell>
        </row>
        <row r="40">
          <cell r="A40">
            <v>35</v>
          </cell>
          <cell r="B40">
            <v>25</v>
          </cell>
        </row>
        <row r="41">
          <cell r="A41">
            <v>36</v>
          </cell>
          <cell r="B41">
            <v>24</v>
          </cell>
        </row>
        <row r="42">
          <cell r="A42">
            <v>37</v>
          </cell>
          <cell r="B42">
            <v>23</v>
          </cell>
        </row>
        <row r="43">
          <cell r="A43">
            <v>38</v>
          </cell>
          <cell r="B43">
            <v>22</v>
          </cell>
        </row>
        <row r="44">
          <cell r="A44">
            <v>39</v>
          </cell>
          <cell r="B44">
            <v>21</v>
          </cell>
        </row>
        <row r="45">
          <cell r="A45">
            <v>40</v>
          </cell>
          <cell r="B45">
            <v>20</v>
          </cell>
        </row>
        <row r="46">
          <cell r="A46">
            <v>41</v>
          </cell>
          <cell r="B46">
            <v>19</v>
          </cell>
        </row>
        <row r="47">
          <cell r="A47">
            <v>42</v>
          </cell>
          <cell r="B47">
            <v>18</v>
          </cell>
        </row>
        <row r="48">
          <cell r="A48">
            <v>43</v>
          </cell>
          <cell r="B48">
            <v>17</v>
          </cell>
        </row>
        <row r="49">
          <cell r="A49">
            <v>44</v>
          </cell>
          <cell r="B49">
            <v>16</v>
          </cell>
        </row>
        <row r="50">
          <cell r="A50">
            <v>45</v>
          </cell>
          <cell r="B50">
            <v>15</v>
          </cell>
        </row>
        <row r="51">
          <cell r="A51">
            <v>46</v>
          </cell>
          <cell r="B51">
            <v>14</v>
          </cell>
        </row>
        <row r="52">
          <cell r="A52">
            <v>47</v>
          </cell>
          <cell r="B52">
            <v>13</v>
          </cell>
        </row>
        <row r="53">
          <cell r="A53">
            <v>48</v>
          </cell>
          <cell r="B53">
            <v>12</v>
          </cell>
        </row>
        <row r="54">
          <cell r="A54">
            <v>49</v>
          </cell>
          <cell r="B54">
            <v>11</v>
          </cell>
        </row>
        <row r="55">
          <cell r="A55">
            <v>50</v>
          </cell>
          <cell r="B55">
            <v>10</v>
          </cell>
        </row>
        <row r="56">
          <cell r="A56">
            <v>51</v>
          </cell>
          <cell r="B56">
            <v>9</v>
          </cell>
        </row>
        <row r="57">
          <cell r="A57">
            <v>52</v>
          </cell>
          <cell r="B57">
            <v>8</v>
          </cell>
        </row>
        <row r="58">
          <cell r="A58">
            <v>53</v>
          </cell>
          <cell r="B58">
            <v>7</v>
          </cell>
        </row>
        <row r="59">
          <cell r="A59">
            <v>54</v>
          </cell>
          <cell r="B59">
            <v>6</v>
          </cell>
        </row>
        <row r="60">
          <cell r="A60">
            <v>55</v>
          </cell>
          <cell r="B60">
            <v>5</v>
          </cell>
        </row>
        <row r="61">
          <cell r="A61">
            <v>56</v>
          </cell>
          <cell r="B61">
            <v>4</v>
          </cell>
        </row>
        <row r="62">
          <cell r="A62">
            <v>57</v>
          </cell>
          <cell r="B62">
            <v>3</v>
          </cell>
        </row>
        <row r="63">
          <cell r="A63">
            <v>58</v>
          </cell>
          <cell r="B63">
            <v>2</v>
          </cell>
        </row>
        <row r="64">
          <cell r="A64">
            <v>59</v>
          </cell>
          <cell r="B64">
            <v>1</v>
          </cell>
        </row>
      </sheetData>
      <sheetData sheetId="2">
        <row r="3">
          <cell r="A3" t="str">
            <v>ALEXANDER  Carly</v>
          </cell>
          <cell r="E3" t="str">
            <v>ALEXANDER  Carly</v>
          </cell>
          <cell r="F3" t="str">
            <v>U12</v>
          </cell>
          <cell r="G3">
            <v>39.17</v>
          </cell>
          <cell r="H3">
            <v>19</v>
          </cell>
          <cell r="I3">
            <v>41.26</v>
          </cell>
          <cell r="J3">
            <v>23</v>
          </cell>
          <cell r="K3">
            <v>80.43</v>
          </cell>
          <cell r="L3">
            <v>20</v>
          </cell>
        </row>
        <row r="4">
          <cell r="A4" t="str">
            <v>ALLAM  Sarah</v>
          </cell>
          <cell r="E4" t="str">
            <v>ALLAM  Sarah</v>
          </cell>
          <cell r="F4" t="str">
            <v>U12</v>
          </cell>
          <cell r="G4">
            <v>46.62</v>
          </cell>
          <cell r="H4">
            <v>45</v>
          </cell>
          <cell r="I4">
            <v>47.53</v>
          </cell>
          <cell r="J4">
            <v>44</v>
          </cell>
          <cell r="K4">
            <v>94.15</v>
          </cell>
          <cell r="L4">
            <v>42</v>
          </cell>
        </row>
        <row r="5">
          <cell r="A5" t="str">
            <v>ARMSTRONG  Reagan</v>
          </cell>
          <cell r="E5" t="str">
            <v>ARMSTRONG  Reagan</v>
          </cell>
          <cell r="F5" t="str">
            <v>U12</v>
          </cell>
          <cell r="G5">
            <v>38.67</v>
          </cell>
          <cell r="H5">
            <v>16</v>
          </cell>
          <cell r="I5">
            <v>38.95</v>
          </cell>
          <cell r="J5">
            <v>9</v>
          </cell>
          <cell r="K5">
            <v>77.62</v>
          </cell>
          <cell r="L5">
            <v>12</v>
          </cell>
        </row>
        <row r="6">
          <cell r="A6" t="str">
            <v>BAZINET GILL  Celeste</v>
          </cell>
          <cell r="E6" t="str">
            <v>BAZINET GILL  Celeste</v>
          </cell>
          <cell r="F6" t="str">
            <v>U12</v>
          </cell>
          <cell r="G6" t="str">
            <v>DNS</v>
          </cell>
          <cell r="I6" t="str">
            <v>DNS</v>
          </cell>
        </row>
        <row r="7">
          <cell r="A7" t="str">
            <v>BELLIVEAU  Chloe</v>
          </cell>
          <cell r="E7" t="str">
            <v>BELLIVEAU  Chloe</v>
          </cell>
          <cell r="F7" t="str">
            <v>U12</v>
          </cell>
          <cell r="G7">
            <v>40.96</v>
          </cell>
          <cell r="H7">
            <v>28</v>
          </cell>
          <cell r="I7">
            <v>42.09</v>
          </cell>
          <cell r="J7">
            <v>27</v>
          </cell>
          <cell r="K7">
            <v>83.05</v>
          </cell>
          <cell r="L7">
            <v>27</v>
          </cell>
        </row>
        <row r="8">
          <cell r="A8" t="str">
            <v>BÉRUBÉ  Jade</v>
          </cell>
          <cell r="E8" t="str">
            <v>BESHARAH-HREBACKA  Toshka</v>
          </cell>
          <cell r="F8" t="str">
            <v>U12</v>
          </cell>
          <cell r="G8">
            <v>39.94</v>
          </cell>
          <cell r="H8">
            <v>25</v>
          </cell>
          <cell r="I8">
            <v>41.44</v>
          </cell>
          <cell r="J8">
            <v>24</v>
          </cell>
          <cell r="K8">
            <v>81.38</v>
          </cell>
          <cell r="L8">
            <v>22</v>
          </cell>
        </row>
        <row r="9">
          <cell r="A9" t="str">
            <v>BESHARAH-HREBACKA  Toshka</v>
          </cell>
          <cell r="E9" t="str">
            <v>BOEHM  Hannah</v>
          </cell>
          <cell r="F9" t="str">
            <v>U12</v>
          </cell>
          <cell r="G9">
            <v>37.48</v>
          </cell>
          <cell r="H9">
            <v>11</v>
          </cell>
          <cell r="I9">
            <v>38.24</v>
          </cell>
          <cell r="J9">
            <v>6</v>
          </cell>
          <cell r="K9">
            <v>75.72</v>
          </cell>
          <cell r="L9">
            <v>6</v>
          </cell>
        </row>
        <row r="10">
          <cell r="A10" t="str">
            <v>BOEHM  Hannah</v>
          </cell>
          <cell r="E10" t="str">
            <v>BOLIC  Natasa</v>
          </cell>
          <cell r="F10" t="str">
            <v>U12</v>
          </cell>
          <cell r="G10">
            <v>41.35</v>
          </cell>
          <cell r="H10">
            <v>31</v>
          </cell>
          <cell r="I10">
            <v>44.15</v>
          </cell>
          <cell r="J10">
            <v>32</v>
          </cell>
          <cell r="K10">
            <v>85.5</v>
          </cell>
          <cell r="L10">
            <v>29</v>
          </cell>
        </row>
        <row r="11">
          <cell r="A11" t="str">
            <v>BOLIC  Natasa</v>
          </cell>
          <cell r="E11" t="str">
            <v>BOND  Lillian</v>
          </cell>
          <cell r="F11" t="str">
            <v>U12</v>
          </cell>
          <cell r="G11">
            <v>42.08</v>
          </cell>
          <cell r="H11">
            <v>34</v>
          </cell>
          <cell r="I11">
            <v>45.21</v>
          </cell>
          <cell r="J11">
            <v>38</v>
          </cell>
          <cell r="K11">
            <v>87.29</v>
          </cell>
          <cell r="L11">
            <v>33</v>
          </cell>
        </row>
        <row r="12">
          <cell r="A12" t="str">
            <v>BOND  Lillian</v>
          </cell>
          <cell r="E12" t="str">
            <v>BREDBERG CANIZARES  Didi</v>
          </cell>
          <cell r="F12" t="str">
            <v>U12</v>
          </cell>
          <cell r="G12">
            <v>40.81</v>
          </cell>
          <cell r="H12">
            <v>27</v>
          </cell>
          <cell r="I12">
            <v>41.45</v>
          </cell>
          <cell r="J12">
            <v>25</v>
          </cell>
          <cell r="K12">
            <v>82.26</v>
          </cell>
          <cell r="L12">
            <v>25</v>
          </cell>
        </row>
        <row r="13">
          <cell r="A13" t="str">
            <v>BREDBERG CANIZARES  Didi</v>
          </cell>
          <cell r="E13" t="str">
            <v>BRETT  ella</v>
          </cell>
          <cell r="F13" t="str">
            <v>U12</v>
          </cell>
          <cell r="G13">
            <v>48.77</v>
          </cell>
          <cell r="H13">
            <v>48</v>
          </cell>
          <cell r="I13">
            <v>51.16</v>
          </cell>
          <cell r="J13">
            <v>48</v>
          </cell>
          <cell r="K13">
            <v>99.93</v>
          </cell>
          <cell r="L13">
            <v>45</v>
          </cell>
        </row>
        <row r="14">
          <cell r="A14" t="str">
            <v>BRETT  ella</v>
          </cell>
          <cell r="E14" t="str">
            <v>BURKE  Charlotte</v>
          </cell>
          <cell r="F14" t="str">
            <v>U12</v>
          </cell>
          <cell r="G14">
            <v>37.41</v>
          </cell>
          <cell r="H14">
            <v>8</v>
          </cell>
          <cell r="I14">
            <v>39.13</v>
          </cell>
          <cell r="J14">
            <v>11</v>
          </cell>
          <cell r="K14">
            <v>76.54</v>
          </cell>
          <cell r="L14">
            <v>9</v>
          </cell>
        </row>
        <row r="15">
          <cell r="A15" t="str">
            <v>BURKE  Charlotte</v>
          </cell>
          <cell r="E15" t="str">
            <v>BUZDUGAN  Sara</v>
          </cell>
          <cell r="F15" t="str">
            <v>U12</v>
          </cell>
          <cell r="G15">
            <v>34.7</v>
          </cell>
          <cell r="H15">
            <v>2</v>
          </cell>
          <cell r="I15">
            <v>36.63</v>
          </cell>
          <cell r="J15">
            <v>2</v>
          </cell>
          <cell r="K15">
            <v>71.33</v>
          </cell>
          <cell r="L15">
            <v>1</v>
          </cell>
        </row>
        <row r="16">
          <cell r="A16" t="str">
            <v>BUZDUGAN  Sara</v>
          </cell>
          <cell r="E16" t="str">
            <v>BÉRUBÉ  Jade</v>
          </cell>
          <cell r="F16" t="str">
            <v>U12</v>
          </cell>
          <cell r="G16" t="str">
            <v>DNS</v>
          </cell>
          <cell r="I16" t="str">
            <v>DNS</v>
          </cell>
        </row>
        <row r="17">
          <cell r="A17" t="str">
            <v>CONRAD  Madison</v>
          </cell>
          <cell r="E17" t="str">
            <v>CONRAD  Madison</v>
          </cell>
          <cell r="F17" t="str">
            <v>U12</v>
          </cell>
          <cell r="G17">
            <v>41.86</v>
          </cell>
          <cell r="H17">
            <v>32</v>
          </cell>
          <cell r="I17">
            <v>44.14</v>
          </cell>
          <cell r="J17">
            <v>31</v>
          </cell>
          <cell r="K17">
            <v>86</v>
          </cell>
          <cell r="L17">
            <v>30</v>
          </cell>
        </row>
        <row r="18">
          <cell r="A18" t="str">
            <v>COTTER  Tori</v>
          </cell>
          <cell r="E18" t="str">
            <v>COTTER  Tori</v>
          </cell>
          <cell r="F18" t="str">
            <v>U12</v>
          </cell>
          <cell r="G18">
            <v>49.72</v>
          </cell>
          <cell r="H18">
            <v>50</v>
          </cell>
          <cell r="I18">
            <v>52.92</v>
          </cell>
          <cell r="J18">
            <v>49</v>
          </cell>
          <cell r="K18">
            <v>102.64</v>
          </cell>
          <cell r="L18">
            <v>47</v>
          </cell>
        </row>
        <row r="19">
          <cell r="A19" t="str">
            <v>CRICHTON  Caitlin</v>
          </cell>
          <cell r="E19" t="str">
            <v>CRICHTON  Caitlin</v>
          </cell>
          <cell r="F19" t="str">
            <v>U12</v>
          </cell>
          <cell r="G19">
            <v>38.81</v>
          </cell>
          <cell r="H19">
            <v>17</v>
          </cell>
          <cell r="I19">
            <v>40.05</v>
          </cell>
          <cell r="J19">
            <v>17</v>
          </cell>
          <cell r="K19">
            <v>78.86</v>
          </cell>
          <cell r="L19">
            <v>17</v>
          </cell>
        </row>
        <row r="20">
          <cell r="A20" t="str">
            <v>DENISON  Meredith</v>
          </cell>
          <cell r="E20" t="str">
            <v>DENISON  Meredith</v>
          </cell>
          <cell r="F20" t="str">
            <v>U12</v>
          </cell>
          <cell r="G20">
            <v>49.35</v>
          </cell>
          <cell r="H20">
            <v>49</v>
          </cell>
          <cell r="I20">
            <v>53.21</v>
          </cell>
          <cell r="J20">
            <v>50</v>
          </cell>
          <cell r="K20">
            <v>102.56</v>
          </cell>
          <cell r="L20">
            <v>46</v>
          </cell>
        </row>
        <row r="21">
          <cell r="A21" t="str">
            <v>DIONNE  Felicia</v>
          </cell>
          <cell r="E21" t="str">
            <v>DIONNE  Felicia</v>
          </cell>
          <cell r="F21" t="str">
            <v>U12</v>
          </cell>
          <cell r="G21" t="str">
            <v>DNS</v>
          </cell>
          <cell r="I21" t="str">
            <v>DNS</v>
          </cell>
        </row>
        <row r="22">
          <cell r="A22" t="str">
            <v>DUCIAUME  Léa</v>
          </cell>
          <cell r="E22" t="str">
            <v>DUCIAUME  Léa</v>
          </cell>
          <cell r="F22" t="str">
            <v>U12</v>
          </cell>
          <cell r="G22" t="str">
            <v>DSQ</v>
          </cell>
          <cell r="I22">
            <v>47.31</v>
          </cell>
          <cell r="J22">
            <v>42</v>
          </cell>
        </row>
        <row r="23">
          <cell r="A23" t="str">
            <v>FYFE  Maggie</v>
          </cell>
          <cell r="E23" t="str">
            <v>FYFE  Maggie</v>
          </cell>
          <cell r="F23" t="str">
            <v>U12</v>
          </cell>
          <cell r="G23">
            <v>63.45</v>
          </cell>
          <cell r="H23">
            <v>52</v>
          </cell>
          <cell r="I23">
            <v>61.48</v>
          </cell>
          <cell r="J23">
            <v>52</v>
          </cell>
          <cell r="K23">
            <v>124.93</v>
          </cell>
          <cell r="L23">
            <v>48</v>
          </cell>
        </row>
        <row r="24">
          <cell r="A24" t="str">
            <v>GAGNON  Jacqueline</v>
          </cell>
          <cell r="E24" t="str">
            <v>GAGNON  Jacqueline</v>
          </cell>
          <cell r="F24" t="str">
            <v>U12</v>
          </cell>
          <cell r="G24">
            <v>44.37</v>
          </cell>
          <cell r="H24">
            <v>42</v>
          </cell>
          <cell r="I24">
            <v>47.35</v>
          </cell>
          <cell r="J24">
            <v>43</v>
          </cell>
          <cell r="K24">
            <v>91.72</v>
          </cell>
          <cell r="L24">
            <v>41</v>
          </cell>
        </row>
        <row r="25">
          <cell r="A25" t="str">
            <v>GERFAUX  Emeline</v>
          </cell>
          <cell r="E25" t="str">
            <v>GERFAUX  Emeline</v>
          </cell>
          <cell r="F25" t="str">
            <v>U12</v>
          </cell>
          <cell r="G25">
            <v>38.01</v>
          </cell>
          <cell r="H25">
            <v>14</v>
          </cell>
          <cell r="I25">
            <v>40.03</v>
          </cell>
          <cell r="J25">
            <v>16</v>
          </cell>
          <cell r="K25">
            <v>78.04</v>
          </cell>
          <cell r="L25">
            <v>15</v>
          </cell>
        </row>
        <row r="26">
          <cell r="A26" t="str">
            <v>GILFILLAN  Kaia</v>
          </cell>
          <cell r="E26" t="str">
            <v>GILFILLAN  Kaia</v>
          </cell>
          <cell r="F26" t="str">
            <v>U12</v>
          </cell>
          <cell r="G26">
            <v>37.98</v>
          </cell>
          <cell r="H26">
            <v>13</v>
          </cell>
          <cell r="I26">
            <v>38.62</v>
          </cell>
          <cell r="J26">
            <v>8</v>
          </cell>
          <cell r="K26">
            <v>76.6</v>
          </cell>
          <cell r="L26">
            <v>10</v>
          </cell>
        </row>
        <row r="27">
          <cell r="A27" t="str">
            <v>GILMOUR  Nicola</v>
          </cell>
          <cell r="E27" t="str">
            <v>GILMOUR  Nicola</v>
          </cell>
          <cell r="F27" t="str">
            <v>U12</v>
          </cell>
          <cell r="G27">
            <v>37.47</v>
          </cell>
          <cell r="H27">
            <v>10</v>
          </cell>
          <cell r="I27">
            <v>38.48</v>
          </cell>
          <cell r="J27">
            <v>7</v>
          </cell>
          <cell r="K27">
            <v>75.95</v>
          </cell>
          <cell r="L27">
            <v>8</v>
          </cell>
        </row>
        <row r="28">
          <cell r="A28" t="str">
            <v>GRUNDON  Olivia</v>
          </cell>
          <cell r="E28" t="str">
            <v>GRUNDON  Olivia</v>
          </cell>
          <cell r="F28" t="str">
            <v>U12</v>
          </cell>
          <cell r="G28">
            <v>48.75</v>
          </cell>
          <cell r="H28">
            <v>47</v>
          </cell>
          <cell r="I28">
            <v>50.13</v>
          </cell>
          <cell r="J28">
            <v>47</v>
          </cell>
          <cell r="K28">
            <v>98.88</v>
          </cell>
          <cell r="L28">
            <v>44</v>
          </cell>
        </row>
        <row r="29">
          <cell r="A29" t="str">
            <v>HAMILTON  Gillian</v>
          </cell>
          <cell r="E29" t="str">
            <v>HAMILTON  Gillian</v>
          </cell>
          <cell r="F29" t="str">
            <v>U12</v>
          </cell>
          <cell r="G29" t="str">
            <v>DSQ</v>
          </cell>
          <cell r="I29">
            <v>35.83</v>
          </cell>
          <cell r="J29">
            <v>1</v>
          </cell>
        </row>
        <row r="30">
          <cell r="A30" t="str">
            <v>HÉBERT  Brianna</v>
          </cell>
          <cell r="E30" t="str">
            <v>HÉBERT  Brianna</v>
          </cell>
          <cell r="F30" t="str">
            <v>U12</v>
          </cell>
          <cell r="G30">
            <v>40.02</v>
          </cell>
          <cell r="H30">
            <v>26</v>
          </cell>
          <cell r="I30">
            <v>41.47</v>
          </cell>
          <cell r="J30">
            <v>26</v>
          </cell>
          <cell r="K30">
            <v>81.49</v>
          </cell>
          <cell r="L30">
            <v>23</v>
          </cell>
        </row>
        <row r="31">
          <cell r="A31" t="str">
            <v>JAGURA  Noémie</v>
          </cell>
          <cell r="E31" t="str">
            <v>JAGURA  Noémie</v>
          </cell>
          <cell r="F31" t="str">
            <v>U12</v>
          </cell>
          <cell r="G31">
            <v>42.4</v>
          </cell>
          <cell r="H31">
            <v>37</v>
          </cell>
          <cell r="I31">
            <v>44.23</v>
          </cell>
          <cell r="J31">
            <v>33</v>
          </cell>
          <cell r="K31">
            <v>86.63</v>
          </cell>
          <cell r="L31">
            <v>32</v>
          </cell>
        </row>
        <row r="32">
          <cell r="A32" t="str">
            <v>JOHNSON  Alexandra</v>
          </cell>
          <cell r="E32" t="str">
            <v>JOHNSON  Alexandra</v>
          </cell>
          <cell r="F32" t="str">
            <v>U12</v>
          </cell>
          <cell r="G32">
            <v>41.31</v>
          </cell>
          <cell r="H32">
            <v>30</v>
          </cell>
          <cell r="I32" t="str">
            <v>DNF</v>
          </cell>
        </row>
        <row r="33">
          <cell r="A33" t="str">
            <v>KEUNINCKX  Kate</v>
          </cell>
          <cell r="E33" t="str">
            <v>KEUNINCKX  Kate</v>
          </cell>
          <cell r="F33" t="str">
            <v>U12</v>
          </cell>
          <cell r="G33">
            <v>57.56</v>
          </cell>
          <cell r="H33">
            <v>51</v>
          </cell>
          <cell r="I33" t="str">
            <v>DSQ</v>
          </cell>
        </row>
        <row r="34">
          <cell r="A34" t="str">
            <v>KLOTZ  Saffron</v>
          </cell>
          <cell r="E34" t="str">
            <v>KLOTZ  Saffron</v>
          </cell>
          <cell r="F34" t="str">
            <v>U12</v>
          </cell>
          <cell r="G34">
            <v>36.57</v>
          </cell>
          <cell r="H34">
            <v>6</v>
          </cell>
          <cell r="I34">
            <v>39.29</v>
          </cell>
          <cell r="J34">
            <v>12</v>
          </cell>
          <cell r="K34">
            <v>75.86</v>
          </cell>
          <cell r="L34">
            <v>7</v>
          </cell>
        </row>
        <row r="35">
          <cell r="A35" t="str">
            <v>KUZUGUDENLI  Ada</v>
          </cell>
          <cell r="E35" t="str">
            <v>KUZUGUDENLI  Ada</v>
          </cell>
          <cell r="F35" t="str">
            <v>U12</v>
          </cell>
          <cell r="G35" t="str">
            <v>DNF</v>
          </cell>
          <cell r="I35" t="str">
            <v>DSQ</v>
          </cell>
        </row>
        <row r="36">
          <cell r="A36" t="str">
            <v>LACROIX  Emile</v>
          </cell>
          <cell r="E36" t="str">
            <v>LACROIX  Emile</v>
          </cell>
          <cell r="F36" t="str">
            <v>U12</v>
          </cell>
          <cell r="G36" t="str">
            <v>DSQ</v>
          </cell>
          <cell r="I36">
            <v>53.89</v>
          </cell>
          <cell r="J36">
            <v>51</v>
          </cell>
        </row>
        <row r="37">
          <cell r="A37" t="str">
            <v>LAVOIE  Justine</v>
          </cell>
          <cell r="E37" t="str">
            <v>LAVOIE  Justine</v>
          </cell>
          <cell r="F37" t="str">
            <v>U12</v>
          </cell>
          <cell r="G37">
            <v>43.43</v>
          </cell>
          <cell r="H37">
            <v>40</v>
          </cell>
          <cell r="I37">
            <v>47.95</v>
          </cell>
          <cell r="J37">
            <v>45</v>
          </cell>
          <cell r="K37">
            <v>91.38</v>
          </cell>
          <cell r="L37">
            <v>40</v>
          </cell>
        </row>
        <row r="38">
          <cell r="A38" t="str">
            <v>LAVOIE  Samuelle</v>
          </cell>
          <cell r="E38" t="str">
            <v>LAVOIE  Samuelle</v>
          </cell>
          <cell r="F38" t="str">
            <v>U12</v>
          </cell>
          <cell r="G38">
            <v>37.43</v>
          </cell>
          <cell r="H38">
            <v>9</v>
          </cell>
          <cell r="I38">
            <v>39.62</v>
          </cell>
          <cell r="J38">
            <v>15</v>
          </cell>
          <cell r="K38">
            <v>77.05</v>
          </cell>
          <cell r="L38">
            <v>11</v>
          </cell>
        </row>
        <row r="39">
          <cell r="A39" t="str">
            <v>LEVESQUE  Chloe</v>
          </cell>
          <cell r="E39" t="str">
            <v>LEVESQUE  Chloe</v>
          </cell>
          <cell r="F39" t="str">
            <v>U12</v>
          </cell>
          <cell r="G39">
            <v>39.51</v>
          </cell>
          <cell r="H39">
            <v>22</v>
          </cell>
          <cell r="I39" t="str">
            <v>DNF</v>
          </cell>
        </row>
        <row r="40">
          <cell r="A40" t="str">
            <v>MACDONALD  Cara</v>
          </cell>
          <cell r="E40" t="str">
            <v>MACDONALD  Cara</v>
          </cell>
          <cell r="F40" t="str">
            <v>U12</v>
          </cell>
          <cell r="G40">
            <v>41.25</v>
          </cell>
          <cell r="H40">
            <v>29</v>
          </cell>
          <cell r="I40" t="str">
            <v>DSQ</v>
          </cell>
        </row>
        <row r="41">
          <cell r="A41" t="str">
            <v>MORISSETTE  Audrey</v>
          </cell>
          <cell r="E41" t="str">
            <v>MORISSETTE  Audrey</v>
          </cell>
          <cell r="F41" t="str">
            <v>U12</v>
          </cell>
          <cell r="G41">
            <v>45.16</v>
          </cell>
          <cell r="H41">
            <v>44</v>
          </cell>
          <cell r="I41">
            <v>45.69</v>
          </cell>
          <cell r="J41">
            <v>39</v>
          </cell>
          <cell r="K41">
            <v>90.85</v>
          </cell>
          <cell r="L41">
            <v>39</v>
          </cell>
        </row>
        <row r="42">
          <cell r="A42" t="str">
            <v>NICOLICI  Andreea</v>
          </cell>
          <cell r="E42" t="str">
            <v>NICOLICI  Andreea</v>
          </cell>
          <cell r="F42" t="str">
            <v>U12</v>
          </cell>
          <cell r="G42">
            <v>34.98</v>
          </cell>
          <cell r="H42">
            <v>3</v>
          </cell>
          <cell r="I42">
            <v>37.32</v>
          </cell>
          <cell r="J42">
            <v>3</v>
          </cell>
          <cell r="K42">
            <v>72.3</v>
          </cell>
          <cell r="L42">
            <v>2</v>
          </cell>
        </row>
        <row r="43">
          <cell r="A43" t="str">
            <v>NIKOLOVA  Kathleen</v>
          </cell>
          <cell r="E43" t="str">
            <v>NIKOLOVA  Kathleen</v>
          </cell>
          <cell r="F43" t="str">
            <v>U12</v>
          </cell>
          <cell r="G43">
            <v>44.39</v>
          </cell>
          <cell r="H43">
            <v>43</v>
          </cell>
          <cell r="I43">
            <v>45.18</v>
          </cell>
          <cell r="J43">
            <v>36</v>
          </cell>
          <cell r="K43">
            <v>89.57</v>
          </cell>
          <cell r="L43">
            <v>37</v>
          </cell>
        </row>
        <row r="44">
          <cell r="A44" t="str">
            <v>NOVAS-PENA  Isabel</v>
          </cell>
          <cell r="E44" t="str">
            <v>NOVAS-PENA  Isabel</v>
          </cell>
          <cell r="F44" t="str">
            <v>U12</v>
          </cell>
          <cell r="G44">
            <v>37.37</v>
          </cell>
          <cell r="H44">
            <v>7</v>
          </cell>
          <cell r="I44">
            <v>40.63</v>
          </cell>
          <cell r="J44">
            <v>20</v>
          </cell>
          <cell r="K44">
            <v>78</v>
          </cell>
          <cell r="L44">
            <v>14</v>
          </cell>
        </row>
        <row r="45">
          <cell r="A45" t="str">
            <v>OCICA  Dariana</v>
          </cell>
          <cell r="E45" t="str">
            <v>OCICA  Dariana</v>
          </cell>
          <cell r="F45" t="str">
            <v>U12</v>
          </cell>
          <cell r="G45">
            <v>37.55</v>
          </cell>
          <cell r="H45">
            <v>12</v>
          </cell>
          <cell r="I45">
            <v>40.49</v>
          </cell>
          <cell r="J45">
            <v>19</v>
          </cell>
          <cell r="K45">
            <v>78.04</v>
          </cell>
          <cell r="L45">
            <v>15</v>
          </cell>
        </row>
        <row r="46">
          <cell r="A46" t="str">
            <v>OLIVIER-FORTIER  Roxanne</v>
          </cell>
          <cell r="E46" t="str">
            <v>OLIVIER-FORTIER  Roxanne</v>
          </cell>
          <cell r="F46" t="str">
            <v>U12</v>
          </cell>
          <cell r="G46" t="str">
            <v>DNS</v>
          </cell>
          <cell r="I46" t="str">
            <v>DNS</v>
          </cell>
        </row>
        <row r="47">
          <cell r="A47" t="str">
            <v>OLO  Tuuli</v>
          </cell>
          <cell r="E47" t="str">
            <v>OLO  Tuuli</v>
          </cell>
          <cell r="F47" t="str">
            <v>U12</v>
          </cell>
          <cell r="G47">
            <v>43.47</v>
          </cell>
          <cell r="H47">
            <v>41</v>
          </cell>
          <cell r="I47">
            <v>46.14</v>
          </cell>
          <cell r="J47">
            <v>40</v>
          </cell>
          <cell r="K47">
            <v>89.61</v>
          </cell>
          <cell r="L47">
            <v>38</v>
          </cell>
        </row>
        <row r="48">
          <cell r="A48" t="str">
            <v>PAROLIN  Anna</v>
          </cell>
          <cell r="E48" t="str">
            <v>PAROLIN  Anna</v>
          </cell>
          <cell r="F48" t="str">
            <v>U12</v>
          </cell>
          <cell r="G48" t="str">
            <v>DSQ</v>
          </cell>
          <cell r="I48">
            <v>40.38</v>
          </cell>
          <cell r="J48">
            <v>18</v>
          </cell>
        </row>
        <row r="49">
          <cell r="A49" t="str">
            <v>PERRON  Laurielle</v>
          </cell>
          <cell r="E49" t="str">
            <v>PERRON  Laurielle</v>
          </cell>
          <cell r="F49" t="str">
            <v>U12</v>
          </cell>
          <cell r="G49">
            <v>47.41</v>
          </cell>
          <cell r="H49">
            <v>46</v>
          </cell>
          <cell r="I49">
            <v>48.94</v>
          </cell>
          <cell r="J49">
            <v>46</v>
          </cell>
          <cell r="K49">
            <v>96.35</v>
          </cell>
          <cell r="L49">
            <v>43</v>
          </cell>
        </row>
        <row r="50">
          <cell r="A50" t="str">
            <v>PHILLIPS  Claire</v>
          </cell>
          <cell r="E50" t="str">
            <v>PHILLIPS  Claire</v>
          </cell>
          <cell r="F50" t="str">
            <v>U12</v>
          </cell>
          <cell r="G50">
            <v>42.62</v>
          </cell>
          <cell r="H50">
            <v>38</v>
          </cell>
          <cell r="I50">
            <v>45.06</v>
          </cell>
          <cell r="J50">
            <v>35</v>
          </cell>
          <cell r="K50">
            <v>87.68</v>
          </cell>
          <cell r="L50">
            <v>35</v>
          </cell>
        </row>
        <row r="51">
          <cell r="A51" t="str">
            <v>PHILLIPS  Zoey</v>
          </cell>
          <cell r="E51" t="str">
            <v>PHILLIPS  Zoey</v>
          </cell>
          <cell r="F51" t="str">
            <v>U12</v>
          </cell>
          <cell r="G51">
            <v>39.64</v>
          </cell>
          <cell r="H51">
            <v>23</v>
          </cell>
          <cell r="I51">
            <v>42.54</v>
          </cell>
          <cell r="J51">
            <v>29</v>
          </cell>
          <cell r="K51">
            <v>82.18</v>
          </cell>
          <cell r="L51">
            <v>24</v>
          </cell>
        </row>
        <row r="52">
          <cell r="A52" t="str">
            <v>PUTTICK  Stella</v>
          </cell>
          <cell r="E52" t="str">
            <v>PUTTICK  Stella</v>
          </cell>
          <cell r="F52" t="str">
            <v>U12</v>
          </cell>
          <cell r="G52">
            <v>34.47</v>
          </cell>
          <cell r="H52">
            <v>1</v>
          </cell>
          <cell r="I52">
            <v>38.23</v>
          </cell>
          <cell r="J52">
            <v>5</v>
          </cell>
          <cell r="K52">
            <v>72.7</v>
          </cell>
          <cell r="L52">
            <v>3</v>
          </cell>
        </row>
        <row r="53">
          <cell r="A53" t="str">
            <v>PYTURA  Madeleine</v>
          </cell>
          <cell r="E53" t="str">
            <v>PYTURA  Madeleine</v>
          </cell>
          <cell r="F53" t="str">
            <v>U12</v>
          </cell>
          <cell r="G53">
            <v>42.33</v>
          </cell>
          <cell r="H53">
            <v>36</v>
          </cell>
          <cell r="I53">
            <v>45.18</v>
          </cell>
          <cell r="J53">
            <v>36</v>
          </cell>
          <cell r="K53">
            <v>87.51</v>
          </cell>
          <cell r="L53">
            <v>34</v>
          </cell>
        </row>
        <row r="54">
          <cell r="A54" t="str">
            <v>QUEVILLON  Amelie</v>
          </cell>
          <cell r="E54" t="str">
            <v>QUEVILLON  Amelie</v>
          </cell>
          <cell r="F54" t="str">
            <v>U12</v>
          </cell>
          <cell r="G54">
            <v>39.46</v>
          </cell>
          <cell r="H54">
            <v>20</v>
          </cell>
          <cell r="I54">
            <v>43.1</v>
          </cell>
          <cell r="J54">
            <v>30</v>
          </cell>
          <cell r="K54">
            <v>82.56</v>
          </cell>
          <cell r="L54">
            <v>26</v>
          </cell>
        </row>
        <row r="55">
          <cell r="A55" t="str">
            <v>ROCHELEAU  Chloe</v>
          </cell>
          <cell r="E55" t="str">
            <v>ROCHELEAU  Chloe</v>
          </cell>
          <cell r="F55" t="str">
            <v>U12</v>
          </cell>
          <cell r="G55">
            <v>42.67</v>
          </cell>
          <cell r="H55">
            <v>39</v>
          </cell>
          <cell r="I55">
            <v>46.35</v>
          </cell>
          <cell r="J55">
            <v>41</v>
          </cell>
          <cell r="K55">
            <v>89.02</v>
          </cell>
          <cell r="L55">
            <v>36</v>
          </cell>
        </row>
        <row r="56">
          <cell r="A56" t="str">
            <v>SIMARD  Clodie-Anne</v>
          </cell>
          <cell r="E56" t="str">
            <v>SIMARD  Clodie-Anne</v>
          </cell>
          <cell r="F56" t="str">
            <v>U12</v>
          </cell>
          <cell r="G56">
            <v>39.69</v>
          </cell>
          <cell r="H56">
            <v>24</v>
          </cell>
          <cell r="I56">
            <v>39.55</v>
          </cell>
          <cell r="J56">
            <v>13</v>
          </cell>
          <cell r="K56">
            <v>79.24</v>
          </cell>
          <cell r="L56">
            <v>18</v>
          </cell>
        </row>
        <row r="57">
          <cell r="A57" t="str">
            <v>STONHAM  Bailey</v>
          </cell>
          <cell r="E57" t="str">
            <v>STONHAM  Bailey</v>
          </cell>
          <cell r="F57" t="str">
            <v>U12</v>
          </cell>
          <cell r="G57">
            <v>38.13</v>
          </cell>
          <cell r="H57">
            <v>15</v>
          </cell>
          <cell r="I57">
            <v>39.58</v>
          </cell>
          <cell r="J57">
            <v>14</v>
          </cell>
          <cell r="K57">
            <v>77.71</v>
          </cell>
          <cell r="L57">
            <v>13</v>
          </cell>
        </row>
        <row r="58">
          <cell r="A58" t="str">
            <v>STROEDER  Alexandra</v>
          </cell>
          <cell r="E58" t="str">
            <v>STROEDER  Alexandra</v>
          </cell>
          <cell r="F58" t="str">
            <v>U12</v>
          </cell>
          <cell r="G58">
            <v>39.5</v>
          </cell>
          <cell r="H58">
            <v>21</v>
          </cell>
          <cell r="I58">
            <v>41.23</v>
          </cell>
          <cell r="J58">
            <v>22</v>
          </cell>
          <cell r="K58">
            <v>80.73</v>
          </cell>
          <cell r="L58">
            <v>21</v>
          </cell>
        </row>
        <row r="59">
          <cell r="A59" t="str">
            <v>TURNER-PATRY  Jamie</v>
          </cell>
          <cell r="E59" t="str">
            <v>TURNER-PATRY  Jamie</v>
          </cell>
          <cell r="F59" t="str">
            <v>U12</v>
          </cell>
          <cell r="G59">
            <v>42.08</v>
          </cell>
          <cell r="H59">
            <v>34</v>
          </cell>
          <cell r="I59">
            <v>44.54</v>
          </cell>
          <cell r="J59">
            <v>34</v>
          </cell>
          <cell r="K59">
            <v>86.62</v>
          </cell>
          <cell r="L59">
            <v>31</v>
          </cell>
        </row>
        <row r="60">
          <cell r="A60" t="str">
            <v>VAIL  Hannah</v>
          </cell>
          <cell r="E60" t="str">
            <v>VAIL  Hannah</v>
          </cell>
          <cell r="F60" t="str">
            <v>U12</v>
          </cell>
          <cell r="G60">
            <v>35.58</v>
          </cell>
          <cell r="H60">
            <v>5</v>
          </cell>
          <cell r="I60">
            <v>38.11</v>
          </cell>
          <cell r="J60">
            <v>4</v>
          </cell>
          <cell r="K60">
            <v>73.69</v>
          </cell>
          <cell r="L60">
            <v>4</v>
          </cell>
        </row>
        <row r="61">
          <cell r="A61" t="str">
            <v>WAGNER  Emma</v>
          </cell>
          <cell r="E61" t="str">
            <v>WAGNER  Emma</v>
          </cell>
          <cell r="F61" t="str">
            <v>U12</v>
          </cell>
          <cell r="G61">
            <v>35.47</v>
          </cell>
          <cell r="H61">
            <v>4</v>
          </cell>
          <cell r="I61">
            <v>39.1</v>
          </cell>
          <cell r="J61">
            <v>10</v>
          </cell>
          <cell r="K61">
            <v>74.57</v>
          </cell>
          <cell r="L61">
            <v>5</v>
          </cell>
        </row>
        <row r="62">
          <cell r="A62" t="str">
            <v>WHEATLEY  Lauren</v>
          </cell>
          <cell r="E62" t="str">
            <v>WHEATLEY  Lauren</v>
          </cell>
          <cell r="F62" t="str">
            <v>U12</v>
          </cell>
          <cell r="G62">
            <v>42.06</v>
          </cell>
          <cell r="H62">
            <v>33</v>
          </cell>
          <cell r="I62">
            <v>42.5</v>
          </cell>
          <cell r="J62">
            <v>28</v>
          </cell>
          <cell r="K62">
            <v>84.56</v>
          </cell>
          <cell r="L62">
            <v>28</v>
          </cell>
        </row>
        <row r="63">
          <cell r="A63" t="str">
            <v>WYLD  Claudia</v>
          </cell>
          <cell r="E63" t="str">
            <v>WYLD  Claudia</v>
          </cell>
          <cell r="F63" t="str">
            <v>U12</v>
          </cell>
          <cell r="G63">
            <v>39.16</v>
          </cell>
          <cell r="H63">
            <v>18</v>
          </cell>
          <cell r="I63">
            <v>41.05</v>
          </cell>
          <cell r="J63">
            <v>21</v>
          </cell>
          <cell r="K63">
            <v>80.21</v>
          </cell>
          <cell r="L63">
            <v>19</v>
          </cell>
        </row>
      </sheetData>
      <sheetData sheetId="3">
        <row r="3">
          <cell r="C3" t="str">
            <v>WAGNER  Emma</v>
          </cell>
          <cell r="E3">
            <v>50.03</v>
          </cell>
          <cell r="F3">
            <v>1</v>
          </cell>
          <cell r="G3">
            <v>57.9</v>
          </cell>
          <cell r="H3">
            <v>2</v>
          </cell>
          <cell r="I3">
            <v>107.93</v>
          </cell>
          <cell r="J3">
            <v>1</v>
          </cell>
        </row>
        <row r="4">
          <cell r="C4" t="str">
            <v>HAMILTON  Gillian</v>
          </cell>
          <cell r="E4">
            <v>51.67</v>
          </cell>
          <cell r="F4">
            <v>3</v>
          </cell>
          <cell r="G4">
            <v>57.06</v>
          </cell>
          <cell r="H4">
            <v>1</v>
          </cell>
          <cell r="I4">
            <v>108.73</v>
          </cell>
          <cell r="J4">
            <v>2</v>
          </cell>
        </row>
        <row r="5">
          <cell r="C5" t="str">
            <v>ARMSTRONG  Reagan</v>
          </cell>
          <cell r="E5">
            <v>50.59</v>
          </cell>
          <cell r="F5">
            <v>2</v>
          </cell>
          <cell r="G5">
            <v>59.21</v>
          </cell>
          <cell r="H5">
            <v>4</v>
          </cell>
          <cell r="I5">
            <v>109.8</v>
          </cell>
          <cell r="J5">
            <v>3</v>
          </cell>
        </row>
        <row r="6">
          <cell r="C6" t="str">
            <v>GILMOUR  Nicola</v>
          </cell>
          <cell r="E6">
            <v>52.13</v>
          </cell>
          <cell r="F6">
            <v>5</v>
          </cell>
          <cell r="G6">
            <v>59.01</v>
          </cell>
          <cell r="H6">
            <v>3</v>
          </cell>
          <cell r="I6">
            <v>111.14</v>
          </cell>
          <cell r="J6">
            <v>4</v>
          </cell>
        </row>
        <row r="7">
          <cell r="C7" t="str">
            <v>NICOLICI  Andreea</v>
          </cell>
          <cell r="E7">
            <v>51.79</v>
          </cell>
          <cell r="F7">
            <v>4</v>
          </cell>
          <cell r="G7">
            <v>59.8</v>
          </cell>
          <cell r="H7">
            <v>5</v>
          </cell>
          <cell r="I7">
            <v>111.59</v>
          </cell>
          <cell r="J7">
            <v>5</v>
          </cell>
        </row>
        <row r="8">
          <cell r="C8" t="str">
            <v>KLOTZ  Saffron</v>
          </cell>
          <cell r="E8">
            <v>52.59</v>
          </cell>
          <cell r="F8">
            <v>6</v>
          </cell>
          <cell r="G8">
            <v>59.89</v>
          </cell>
          <cell r="H8">
            <v>6</v>
          </cell>
          <cell r="I8">
            <v>112.48</v>
          </cell>
          <cell r="J8">
            <v>6</v>
          </cell>
        </row>
        <row r="9">
          <cell r="C9" t="str">
            <v>BOEHM  Hannah</v>
          </cell>
          <cell r="E9">
            <v>53.92</v>
          </cell>
          <cell r="F9">
            <v>8</v>
          </cell>
          <cell r="G9">
            <v>60.88</v>
          </cell>
          <cell r="H9">
            <v>9</v>
          </cell>
          <cell r="I9">
            <v>114.8</v>
          </cell>
          <cell r="J9">
            <v>7</v>
          </cell>
        </row>
        <row r="10">
          <cell r="C10" t="str">
            <v>GILFILLAN  Kaia</v>
          </cell>
          <cell r="E10">
            <v>54.3</v>
          </cell>
          <cell r="F10">
            <v>10</v>
          </cell>
          <cell r="G10">
            <v>60.84</v>
          </cell>
          <cell r="H10">
            <v>8</v>
          </cell>
          <cell r="I10">
            <v>115.14</v>
          </cell>
          <cell r="J10">
            <v>8</v>
          </cell>
        </row>
        <row r="11">
          <cell r="C11" t="str">
            <v>BURKE  Charlotte</v>
          </cell>
          <cell r="E11">
            <v>56.95</v>
          </cell>
          <cell r="F11">
            <v>13</v>
          </cell>
          <cell r="G11">
            <v>60.17</v>
          </cell>
          <cell r="H11">
            <v>7</v>
          </cell>
          <cell r="I11">
            <v>117.12</v>
          </cell>
          <cell r="J11">
            <v>9</v>
          </cell>
        </row>
        <row r="12">
          <cell r="C12" t="str">
            <v>SIMARD  Clodie-Anne</v>
          </cell>
          <cell r="E12">
            <v>54.04</v>
          </cell>
          <cell r="F12">
            <v>9</v>
          </cell>
          <cell r="G12">
            <v>63.84</v>
          </cell>
          <cell r="H12">
            <v>15</v>
          </cell>
          <cell r="I12">
            <v>117.88</v>
          </cell>
          <cell r="J12">
            <v>10</v>
          </cell>
        </row>
        <row r="13">
          <cell r="C13" t="str">
            <v>STROEDER  Alexandra</v>
          </cell>
          <cell r="E13">
            <v>55.32</v>
          </cell>
          <cell r="F13">
            <v>11</v>
          </cell>
          <cell r="G13">
            <v>64.04</v>
          </cell>
          <cell r="H13">
            <v>17</v>
          </cell>
          <cell r="I13">
            <v>119.36</v>
          </cell>
          <cell r="J13">
            <v>11</v>
          </cell>
        </row>
        <row r="14">
          <cell r="C14" t="str">
            <v>PUTTICK  Stella</v>
          </cell>
          <cell r="E14">
            <v>57.38</v>
          </cell>
          <cell r="F14">
            <v>15</v>
          </cell>
          <cell r="G14">
            <v>63.25</v>
          </cell>
          <cell r="H14">
            <v>13</v>
          </cell>
          <cell r="I14">
            <v>120.63</v>
          </cell>
          <cell r="J14">
            <v>12</v>
          </cell>
        </row>
        <row r="15">
          <cell r="C15" t="str">
            <v>LAVOIE  Samuelle</v>
          </cell>
          <cell r="E15">
            <v>58.34</v>
          </cell>
          <cell r="F15">
            <v>17</v>
          </cell>
          <cell r="G15">
            <v>62.71</v>
          </cell>
          <cell r="H15">
            <v>11</v>
          </cell>
          <cell r="I15">
            <v>121.05</v>
          </cell>
          <cell r="J15">
            <v>13</v>
          </cell>
        </row>
        <row r="16">
          <cell r="C16" t="str">
            <v>CRICHTON  Caitlin</v>
          </cell>
          <cell r="E16">
            <v>58.49</v>
          </cell>
          <cell r="F16">
            <v>19</v>
          </cell>
          <cell r="G16">
            <v>62.96</v>
          </cell>
          <cell r="H16">
            <v>12</v>
          </cell>
          <cell r="I16">
            <v>121.45</v>
          </cell>
          <cell r="J16">
            <v>14</v>
          </cell>
        </row>
        <row r="17">
          <cell r="C17" t="str">
            <v>WYLD  Claudia</v>
          </cell>
          <cell r="E17">
            <v>58.38</v>
          </cell>
          <cell r="F17">
            <v>18</v>
          </cell>
          <cell r="G17">
            <v>63.88</v>
          </cell>
          <cell r="H17">
            <v>16</v>
          </cell>
          <cell r="I17">
            <v>122.26</v>
          </cell>
          <cell r="J17">
            <v>15</v>
          </cell>
        </row>
        <row r="18">
          <cell r="C18" t="str">
            <v>BREDBERG CANIZARES  Didi</v>
          </cell>
          <cell r="E18">
            <v>58.88</v>
          </cell>
          <cell r="F18">
            <v>21</v>
          </cell>
          <cell r="G18">
            <v>63.46</v>
          </cell>
          <cell r="H18">
            <v>14</v>
          </cell>
          <cell r="I18">
            <v>122.34</v>
          </cell>
          <cell r="J18">
            <v>16</v>
          </cell>
        </row>
        <row r="19">
          <cell r="C19" t="str">
            <v>BUZDUGAN  Sara</v>
          </cell>
          <cell r="E19">
            <v>60.3</v>
          </cell>
          <cell r="F19">
            <v>23</v>
          </cell>
          <cell r="G19">
            <v>62.23</v>
          </cell>
          <cell r="H19">
            <v>10</v>
          </cell>
          <cell r="I19">
            <v>122.53</v>
          </cell>
          <cell r="J19">
            <v>17</v>
          </cell>
        </row>
        <row r="20">
          <cell r="C20" t="str">
            <v>OCICA  Dariana</v>
          </cell>
          <cell r="E20">
            <v>57.78</v>
          </cell>
          <cell r="F20">
            <v>16</v>
          </cell>
          <cell r="G20">
            <v>65.09</v>
          </cell>
          <cell r="H20">
            <v>19</v>
          </cell>
          <cell r="I20">
            <v>122.87</v>
          </cell>
          <cell r="J20">
            <v>18</v>
          </cell>
        </row>
        <row r="21">
          <cell r="C21" t="str">
            <v>GERFAUX  Emeline</v>
          </cell>
          <cell r="E21">
            <v>56.82</v>
          </cell>
          <cell r="F21">
            <v>12</v>
          </cell>
          <cell r="G21">
            <v>66.28</v>
          </cell>
          <cell r="H21">
            <v>22</v>
          </cell>
          <cell r="I21">
            <v>123.1</v>
          </cell>
          <cell r="J21">
            <v>19</v>
          </cell>
        </row>
        <row r="22">
          <cell r="C22" t="str">
            <v>BESHARAH-HREBACKA  Toshka</v>
          </cell>
          <cell r="E22">
            <v>57.11</v>
          </cell>
          <cell r="F22">
            <v>14</v>
          </cell>
          <cell r="G22">
            <v>66.8</v>
          </cell>
          <cell r="H22">
            <v>25</v>
          </cell>
          <cell r="I22">
            <v>123.91</v>
          </cell>
          <cell r="J22">
            <v>20</v>
          </cell>
        </row>
        <row r="23">
          <cell r="C23" t="str">
            <v>ALEXANDER  Carly</v>
          </cell>
          <cell r="E23">
            <v>58.6</v>
          </cell>
          <cell r="F23">
            <v>20</v>
          </cell>
          <cell r="G23">
            <v>65.58</v>
          </cell>
          <cell r="H23">
            <v>21</v>
          </cell>
          <cell r="I23">
            <v>124.18</v>
          </cell>
          <cell r="J23">
            <v>21</v>
          </cell>
        </row>
        <row r="24">
          <cell r="C24" t="str">
            <v>HÉBERT  Brianna</v>
          </cell>
          <cell r="E24">
            <v>60.62</v>
          </cell>
          <cell r="F24">
            <v>24</v>
          </cell>
          <cell r="G24">
            <v>65.46</v>
          </cell>
          <cell r="H24">
            <v>20</v>
          </cell>
          <cell r="I24">
            <v>126.08</v>
          </cell>
          <cell r="J24">
            <v>22</v>
          </cell>
        </row>
        <row r="25">
          <cell r="C25" t="str">
            <v>KUZUGUDENLI  Ada</v>
          </cell>
          <cell r="E25">
            <v>61.11</v>
          </cell>
          <cell r="F25">
            <v>26</v>
          </cell>
          <cell r="G25">
            <v>66.53</v>
          </cell>
          <cell r="H25">
            <v>24</v>
          </cell>
          <cell r="I25">
            <v>127.64</v>
          </cell>
          <cell r="J25">
            <v>23</v>
          </cell>
        </row>
        <row r="26">
          <cell r="C26" t="str">
            <v>TURNER-PATRY  Jamie</v>
          </cell>
          <cell r="E26">
            <v>60.02</v>
          </cell>
          <cell r="F26">
            <v>22</v>
          </cell>
          <cell r="G26">
            <v>67.99</v>
          </cell>
          <cell r="H26">
            <v>28</v>
          </cell>
          <cell r="I26">
            <v>128.01</v>
          </cell>
          <cell r="J26">
            <v>24</v>
          </cell>
        </row>
        <row r="27">
          <cell r="C27" t="str">
            <v>MACDONALD  Cara</v>
          </cell>
          <cell r="E27">
            <v>61.08</v>
          </cell>
          <cell r="F27">
            <v>25</v>
          </cell>
          <cell r="G27">
            <v>67.26</v>
          </cell>
          <cell r="H27">
            <v>26</v>
          </cell>
          <cell r="I27">
            <v>128.34</v>
          </cell>
          <cell r="J27">
            <v>25</v>
          </cell>
        </row>
        <row r="28">
          <cell r="C28" t="str">
            <v>LEVESQUE  Chloe</v>
          </cell>
          <cell r="E28">
            <v>61.66</v>
          </cell>
          <cell r="F28">
            <v>27</v>
          </cell>
          <cell r="G28">
            <v>69.26</v>
          </cell>
          <cell r="H28">
            <v>33</v>
          </cell>
          <cell r="I28">
            <v>130.92</v>
          </cell>
          <cell r="J28">
            <v>26</v>
          </cell>
        </row>
        <row r="29">
          <cell r="C29" t="str">
            <v>PAROLIN  Anna</v>
          </cell>
          <cell r="E29">
            <v>63.37</v>
          </cell>
          <cell r="F29">
            <v>31</v>
          </cell>
          <cell r="G29">
            <v>67.64</v>
          </cell>
          <cell r="H29">
            <v>27</v>
          </cell>
          <cell r="I29">
            <v>131.01</v>
          </cell>
          <cell r="J29">
            <v>27</v>
          </cell>
        </row>
        <row r="30">
          <cell r="C30" t="str">
            <v>BOND  Lillian</v>
          </cell>
          <cell r="E30">
            <v>62.57</v>
          </cell>
          <cell r="F30">
            <v>28</v>
          </cell>
          <cell r="G30">
            <v>69.93</v>
          </cell>
          <cell r="H30">
            <v>37</v>
          </cell>
          <cell r="I30">
            <v>132.5</v>
          </cell>
          <cell r="J30">
            <v>28</v>
          </cell>
        </row>
        <row r="31">
          <cell r="C31" t="str">
            <v>OLO  Tuuli</v>
          </cell>
          <cell r="E31">
            <v>63.38</v>
          </cell>
          <cell r="F31">
            <v>32</v>
          </cell>
          <cell r="G31">
            <v>69.94</v>
          </cell>
          <cell r="H31">
            <v>38</v>
          </cell>
          <cell r="I31">
            <v>133.32</v>
          </cell>
          <cell r="J31">
            <v>29</v>
          </cell>
        </row>
        <row r="32">
          <cell r="C32" t="str">
            <v>DUCIAUME  Léa</v>
          </cell>
          <cell r="E32">
            <v>64.12</v>
          </cell>
          <cell r="F32">
            <v>35</v>
          </cell>
          <cell r="G32">
            <v>69.65</v>
          </cell>
          <cell r="H32">
            <v>35</v>
          </cell>
          <cell r="I32">
            <v>133.77</v>
          </cell>
          <cell r="J32">
            <v>30</v>
          </cell>
        </row>
        <row r="33">
          <cell r="C33" t="str">
            <v>JOHNSON  Alexandra</v>
          </cell>
          <cell r="E33">
            <v>64.79</v>
          </cell>
          <cell r="F33">
            <v>37</v>
          </cell>
          <cell r="G33">
            <v>69.05</v>
          </cell>
          <cell r="H33">
            <v>31</v>
          </cell>
          <cell r="I33">
            <v>133.84</v>
          </cell>
          <cell r="J33">
            <v>31</v>
          </cell>
        </row>
        <row r="34">
          <cell r="C34" t="str">
            <v>BELLIVEAU  Chloe</v>
          </cell>
          <cell r="E34">
            <v>62.94</v>
          </cell>
          <cell r="F34">
            <v>30</v>
          </cell>
          <cell r="G34">
            <v>71.36</v>
          </cell>
          <cell r="H34">
            <v>41</v>
          </cell>
          <cell r="I34">
            <v>134.3</v>
          </cell>
          <cell r="J34">
            <v>32</v>
          </cell>
        </row>
        <row r="35">
          <cell r="C35" t="str">
            <v>BOLIC  Natasa</v>
          </cell>
          <cell r="E35">
            <v>65.96</v>
          </cell>
          <cell r="F35">
            <v>40</v>
          </cell>
          <cell r="G35">
            <v>68.53</v>
          </cell>
          <cell r="H35">
            <v>30</v>
          </cell>
          <cell r="I35">
            <v>134.49</v>
          </cell>
          <cell r="J35">
            <v>33</v>
          </cell>
        </row>
        <row r="36">
          <cell r="C36" t="str">
            <v>GAGNON  Jacqueline</v>
          </cell>
          <cell r="E36">
            <v>63.73</v>
          </cell>
          <cell r="F36">
            <v>33</v>
          </cell>
          <cell r="G36">
            <v>70.99</v>
          </cell>
          <cell r="H36">
            <v>40</v>
          </cell>
          <cell r="I36">
            <v>134.72</v>
          </cell>
          <cell r="J36">
            <v>34</v>
          </cell>
        </row>
        <row r="37">
          <cell r="C37" t="str">
            <v>ROCHELEAU  Chloe</v>
          </cell>
          <cell r="E37">
            <v>64.08</v>
          </cell>
          <cell r="F37">
            <v>34</v>
          </cell>
          <cell r="G37">
            <v>71.45</v>
          </cell>
          <cell r="H37">
            <v>42</v>
          </cell>
          <cell r="I37">
            <v>135.53</v>
          </cell>
          <cell r="J37">
            <v>35</v>
          </cell>
        </row>
        <row r="38">
          <cell r="C38" t="str">
            <v>LAVOIE  Justine</v>
          </cell>
          <cell r="E38">
            <v>64.94</v>
          </cell>
          <cell r="F38">
            <v>38</v>
          </cell>
          <cell r="G38">
            <v>71.49</v>
          </cell>
          <cell r="H38">
            <v>43</v>
          </cell>
          <cell r="I38">
            <v>136.43</v>
          </cell>
          <cell r="J38">
            <v>36</v>
          </cell>
        </row>
        <row r="39">
          <cell r="C39" t="str">
            <v>ALLAM  Sarah</v>
          </cell>
          <cell r="E39">
            <v>64.73</v>
          </cell>
          <cell r="F39">
            <v>36</v>
          </cell>
          <cell r="G39">
            <v>71.71</v>
          </cell>
          <cell r="H39">
            <v>44</v>
          </cell>
          <cell r="I39">
            <v>136.44</v>
          </cell>
          <cell r="J39">
            <v>37</v>
          </cell>
        </row>
        <row r="40">
          <cell r="C40" t="str">
            <v>MORISSETTE  Audrey</v>
          </cell>
          <cell r="E40">
            <v>65.25</v>
          </cell>
          <cell r="F40">
            <v>39</v>
          </cell>
          <cell r="G40">
            <v>72.54</v>
          </cell>
          <cell r="H40">
            <v>45</v>
          </cell>
          <cell r="I40">
            <v>137.79</v>
          </cell>
          <cell r="J40">
            <v>38</v>
          </cell>
        </row>
        <row r="41">
          <cell r="C41" t="str">
            <v>NIKOLOVA  Kathleen</v>
          </cell>
          <cell r="E41">
            <v>68.25</v>
          </cell>
          <cell r="F41">
            <v>43</v>
          </cell>
          <cell r="G41">
            <v>69.85</v>
          </cell>
          <cell r="H41">
            <v>36</v>
          </cell>
          <cell r="I41">
            <v>138.1</v>
          </cell>
          <cell r="J41">
            <v>39</v>
          </cell>
        </row>
        <row r="42">
          <cell r="C42" t="str">
            <v>BAZINET GILL  Celeste</v>
          </cell>
          <cell r="E42">
            <v>66.33</v>
          </cell>
          <cell r="F42">
            <v>41</v>
          </cell>
          <cell r="G42">
            <v>73.48</v>
          </cell>
          <cell r="H42">
            <v>46</v>
          </cell>
          <cell r="I42">
            <v>139.81</v>
          </cell>
          <cell r="J42">
            <v>40</v>
          </cell>
        </row>
        <row r="43">
          <cell r="C43" t="str">
            <v>PERRON  Laurielle</v>
          </cell>
          <cell r="E43">
            <v>66.57</v>
          </cell>
          <cell r="F43">
            <v>42</v>
          </cell>
          <cell r="G43">
            <v>74.61</v>
          </cell>
          <cell r="H43">
            <v>48</v>
          </cell>
          <cell r="I43">
            <v>141.18</v>
          </cell>
          <cell r="J43">
            <v>41</v>
          </cell>
        </row>
        <row r="44">
          <cell r="C44" t="str">
            <v>PHILLIPS  Claire</v>
          </cell>
          <cell r="E44">
            <v>70.25</v>
          </cell>
          <cell r="F44">
            <v>44</v>
          </cell>
          <cell r="G44">
            <v>74.15</v>
          </cell>
          <cell r="H44">
            <v>47</v>
          </cell>
          <cell r="I44">
            <v>144.4</v>
          </cell>
          <cell r="J44">
            <v>42</v>
          </cell>
        </row>
        <row r="45">
          <cell r="C45" t="str">
            <v>DENISON  Meredith</v>
          </cell>
          <cell r="E45">
            <v>70.38</v>
          </cell>
          <cell r="F45">
            <v>45</v>
          </cell>
          <cell r="G45">
            <v>78.37</v>
          </cell>
          <cell r="H45">
            <v>52</v>
          </cell>
          <cell r="I45">
            <v>148.75</v>
          </cell>
          <cell r="J45">
            <v>43</v>
          </cell>
        </row>
        <row r="46">
          <cell r="C46" t="str">
            <v>GRUNDON  Olivia</v>
          </cell>
          <cell r="E46">
            <v>81.51</v>
          </cell>
          <cell r="F46">
            <v>47</v>
          </cell>
          <cell r="G46">
            <v>79.65</v>
          </cell>
          <cell r="H46">
            <v>53</v>
          </cell>
          <cell r="I46">
            <v>161.16</v>
          </cell>
          <cell r="J46">
            <v>44</v>
          </cell>
        </row>
        <row r="47">
          <cell r="C47" t="str">
            <v>LACROIX  Emile</v>
          </cell>
          <cell r="E47">
            <v>75.71</v>
          </cell>
          <cell r="F47">
            <v>46</v>
          </cell>
          <cell r="G47">
            <v>85.8</v>
          </cell>
          <cell r="H47">
            <v>55</v>
          </cell>
          <cell r="I47">
            <v>161.51</v>
          </cell>
          <cell r="J47">
            <v>45</v>
          </cell>
        </row>
        <row r="48">
          <cell r="C48" t="str">
            <v>RAINA  Kaia INCORRECT GENDER</v>
          </cell>
          <cell r="E48" t="str">
            <v>DNS</v>
          </cell>
          <cell r="G48" t="str">
            <v>DNS</v>
          </cell>
        </row>
        <row r="49">
          <cell r="C49" t="str">
            <v>DIONNE  Felicia</v>
          </cell>
          <cell r="E49" t="str">
            <v>DNS</v>
          </cell>
          <cell r="G49" t="str">
            <v>DNS</v>
          </cell>
        </row>
        <row r="50">
          <cell r="C50" t="str">
            <v>COTTER  Tori</v>
          </cell>
          <cell r="E50" t="str">
            <v>DNS</v>
          </cell>
          <cell r="G50" t="str">
            <v>DNS</v>
          </cell>
        </row>
        <row r="51">
          <cell r="C51" t="str">
            <v>BÉRUBÉ  Jade</v>
          </cell>
          <cell r="E51" t="str">
            <v>DNS</v>
          </cell>
          <cell r="G51" t="str">
            <v>DNS</v>
          </cell>
        </row>
        <row r="52">
          <cell r="C52" t="str">
            <v>CONRAD  Madison</v>
          </cell>
          <cell r="E52" t="str">
            <v>DNF</v>
          </cell>
          <cell r="G52">
            <v>69.24</v>
          </cell>
          <cell r="H52">
            <v>32</v>
          </cell>
        </row>
        <row r="53">
          <cell r="C53" t="str">
            <v>FYFE  Maggie</v>
          </cell>
          <cell r="E53" t="str">
            <v>DNF</v>
          </cell>
          <cell r="G53" t="str">
            <v>DNS</v>
          </cell>
        </row>
        <row r="54">
          <cell r="C54" t="str">
            <v>WHEATLEY  Lauren</v>
          </cell>
          <cell r="E54" t="str">
            <v>DNF</v>
          </cell>
          <cell r="G54">
            <v>68.19</v>
          </cell>
          <cell r="H54">
            <v>29</v>
          </cell>
        </row>
        <row r="55">
          <cell r="C55" t="str">
            <v>BRETT  ella</v>
          </cell>
          <cell r="E55" t="str">
            <v>DNF</v>
          </cell>
          <cell r="G55">
            <v>78.35</v>
          </cell>
          <cell r="H55">
            <v>51</v>
          </cell>
        </row>
        <row r="56">
          <cell r="C56" t="str">
            <v>QUEVILLON  Amelie</v>
          </cell>
          <cell r="E56" t="str">
            <v>DNF</v>
          </cell>
          <cell r="G56">
            <v>69.44</v>
          </cell>
          <cell r="H56">
            <v>34</v>
          </cell>
        </row>
        <row r="57">
          <cell r="C57" t="str">
            <v>STONHAM  Bailey</v>
          </cell>
          <cell r="E57" t="str">
            <v>DNF</v>
          </cell>
          <cell r="G57">
            <v>64.45</v>
          </cell>
          <cell r="H57">
            <v>18</v>
          </cell>
        </row>
        <row r="58">
          <cell r="C58" t="str">
            <v>NOVAS-PENA  Isabel</v>
          </cell>
          <cell r="E58" t="str">
            <v>DNF</v>
          </cell>
          <cell r="G58">
            <v>66.34</v>
          </cell>
          <cell r="H58">
            <v>23</v>
          </cell>
        </row>
        <row r="59">
          <cell r="C59" t="str">
            <v>OLIVIER-FORTIER  Roxanne</v>
          </cell>
          <cell r="E59" t="str">
            <v>DNF</v>
          </cell>
          <cell r="G59">
            <v>82.59</v>
          </cell>
          <cell r="H59">
            <v>54</v>
          </cell>
        </row>
        <row r="60">
          <cell r="C60" t="str">
            <v>KEUNINCKX  Kate</v>
          </cell>
          <cell r="E60" t="str">
            <v>DNF</v>
          </cell>
          <cell r="G60">
            <v>78.13</v>
          </cell>
          <cell r="H60">
            <v>50</v>
          </cell>
        </row>
        <row r="61">
          <cell r="C61" t="str">
            <v>JAGURA  Noémie</v>
          </cell>
          <cell r="E61" t="str">
            <v>DNF</v>
          </cell>
          <cell r="G61">
            <v>70.94</v>
          </cell>
          <cell r="H61">
            <v>39</v>
          </cell>
        </row>
        <row r="62">
          <cell r="C62" t="str">
            <v>PYTURA  Madeleine</v>
          </cell>
          <cell r="E62" t="str">
            <v>DSQ</v>
          </cell>
          <cell r="G62">
            <v>77.39</v>
          </cell>
          <cell r="H62">
            <v>49</v>
          </cell>
        </row>
        <row r="63">
          <cell r="C63" t="str">
            <v>VAIL  Hannah</v>
          </cell>
          <cell r="E63">
            <v>52.96</v>
          </cell>
          <cell r="F63">
            <v>7</v>
          </cell>
          <cell r="G63" t="str">
            <v>DNF</v>
          </cell>
        </row>
        <row r="64">
          <cell r="C64" t="str">
            <v>PHILLIPS  Zoey</v>
          </cell>
          <cell r="E64">
            <v>62.85</v>
          </cell>
          <cell r="F64">
            <v>29</v>
          </cell>
          <cell r="G64" t="str">
            <v>DSQ</v>
          </cell>
        </row>
      </sheetData>
      <sheetData sheetId="4">
        <row r="3">
          <cell r="C3" t="str">
            <v>ALEXANDER  Carly</v>
          </cell>
          <cell r="E3">
            <v>42.88</v>
          </cell>
          <cell r="F3">
            <v>23</v>
          </cell>
          <cell r="G3">
            <v>49.56</v>
          </cell>
          <cell r="H3">
            <v>34</v>
          </cell>
        </row>
        <row r="4">
          <cell r="C4" t="str">
            <v>ALLAM  Sarah</v>
          </cell>
          <cell r="E4" t="str">
            <v>DNF</v>
          </cell>
          <cell r="G4">
            <v>56.09</v>
          </cell>
          <cell r="H4">
            <v>50</v>
          </cell>
        </row>
        <row r="5">
          <cell r="C5" t="str">
            <v>ARMSTRONG  Reagan</v>
          </cell>
          <cell r="E5">
            <v>40.43</v>
          </cell>
          <cell r="F5">
            <v>13</v>
          </cell>
          <cell r="G5">
            <v>44.83</v>
          </cell>
          <cell r="H5">
            <v>14</v>
          </cell>
        </row>
        <row r="6">
          <cell r="C6" t="str">
            <v>BAZINET GILL  Celeste</v>
          </cell>
          <cell r="E6" t="str">
            <v>DSQ</v>
          </cell>
          <cell r="G6">
            <v>51.8</v>
          </cell>
          <cell r="H6">
            <v>45</v>
          </cell>
        </row>
        <row r="7">
          <cell r="C7" t="str">
            <v>BELLIVEAU  Chloe</v>
          </cell>
          <cell r="E7">
            <v>43.33</v>
          </cell>
          <cell r="F7">
            <v>28</v>
          </cell>
          <cell r="G7">
            <v>48.94</v>
          </cell>
          <cell r="H7">
            <v>29</v>
          </cell>
        </row>
        <row r="8">
          <cell r="C8" t="str">
            <v>BÉRUBÉ  Jade</v>
          </cell>
          <cell r="E8">
            <v>50.58</v>
          </cell>
          <cell r="F8">
            <v>46</v>
          </cell>
          <cell r="G8">
            <v>51.31</v>
          </cell>
          <cell r="H8">
            <v>42</v>
          </cell>
        </row>
        <row r="9">
          <cell r="C9" t="str">
            <v>BESHARAH-HREBACKA  Toshka</v>
          </cell>
          <cell r="E9">
            <v>42.87</v>
          </cell>
          <cell r="F9">
            <v>22</v>
          </cell>
          <cell r="G9">
            <v>46.12</v>
          </cell>
          <cell r="H9">
            <v>19</v>
          </cell>
        </row>
        <row r="10">
          <cell r="C10" t="str">
            <v>BOEHM  Hannah</v>
          </cell>
          <cell r="E10">
            <v>39.93</v>
          </cell>
          <cell r="F10">
            <v>11</v>
          </cell>
          <cell r="G10">
            <v>43.12</v>
          </cell>
          <cell r="H10">
            <v>9</v>
          </cell>
        </row>
        <row r="11">
          <cell r="C11" t="str">
            <v>BOLIC  Natasa</v>
          </cell>
          <cell r="E11">
            <v>45.02</v>
          </cell>
          <cell r="F11">
            <v>36</v>
          </cell>
          <cell r="G11">
            <v>49.22</v>
          </cell>
          <cell r="H11">
            <v>31</v>
          </cell>
        </row>
        <row r="12">
          <cell r="C12" t="str">
            <v>BOND  Lillian</v>
          </cell>
          <cell r="E12" t="str">
            <v>DSQ</v>
          </cell>
          <cell r="G12">
            <v>50.96</v>
          </cell>
          <cell r="H12">
            <v>41</v>
          </cell>
        </row>
        <row r="13">
          <cell r="C13" t="str">
            <v>BRETT  ella</v>
          </cell>
          <cell r="E13">
            <v>48.23</v>
          </cell>
          <cell r="F13">
            <v>42</v>
          </cell>
          <cell r="G13">
            <v>54.48</v>
          </cell>
          <cell r="H13">
            <v>48</v>
          </cell>
        </row>
        <row r="14">
          <cell r="C14" t="str">
            <v>BURKE  Charlotte</v>
          </cell>
          <cell r="E14">
            <v>37.29</v>
          </cell>
          <cell r="F14">
            <v>4</v>
          </cell>
          <cell r="G14">
            <v>42.24</v>
          </cell>
          <cell r="H14">
            <v>6</v>
          </cell>
        </row>
        <row r="15">
          <cell r="C15" t="str">
            <v>BUZDUGAN  Sara</v>
          </cell>
          <cell r="E15">
            <v>36.72</v>
          </cell>
          <cell r="F15">
            <v>3</v>
          </cell>
          <cell r="G15">
            <v>41.71</v>
          </cell>
          <cell r="H15">
            <v>3</v>
          </cell>
        </row>
        <row r="16">
          <cell r="C16" t="str">
            <v>CONRAD  Madison</v>
          </cell>
          <cell r="E16">
            <v>44.13</v>
          </cell>
          <cell r="F16">
            <v>33</v>
          </cell>
          <cell r="G16">
            <v>50.54</v>
          </cell>
          <cell r="H16">
            <v>39</v>
          </cell>
        </row>
        <row r="17">
          <cell r="C17" t="str">
            <v>COTTER  Tori</v>
          </cell>
          <cell r="E17">
            <v>49.77</v>
          </cell>
          <cell r="F17">
            <v>44</v>
          </cell>
          <cell r="G17">
            <v>53.47</v>
          </cell>
          <cell r="H17">
            <v>46</v>
          </cell>
        </row>
        <row r="18">
          <cell r="C18" t="str">
            <v>CRICHTON  Caitlin</v>
          </cell>
          <cell r="E18">
            <v>40.76</v>
          </cell>
          <cell r="F18">
            <v>15</v>
          </cell>
          <cell r="G18">
            <v>46.64</v>
          </cell>
          <cell r="H18">
            <v>21</v>
          </cell>
        </row>
        <row r="19">
          <cell r="C19" t="str">
            <v>DENISON  Meredith</v>
          </cell>
          <cell r="E19" t="str">
            <v>DSQ</v>
          </cell>
          <cell r="G19">
            <v>58.41</v>
          </cell>
          <cell r="H19">
            <v>53</v>
          </cell>
        </row>
        <row r="20">
          <cell r="C20" t="str">
            <v>DUCIAUME  Léa</v>
          </cell>
          <cell r="E20">
            <v>43.73</v>
          </cell>
          <cell r="F20">
            <v>30</v>
          </cell>
          <cell r="G20">
            <v>48.71</v>
          </cell>
          <cell r="H20">
            <v>27</v>
          </cell>
        </row>
        <row r="21">
          <cell r="C21" t="str">
            <v>GAGNON  Jacqueline</v>
          </cell>
          <cell r="E21">
            <v>45.57</v>
          </cell>
          <cell r="F21">
            <v>39</v>
          </cell>
          <cell r="G21">
            <v>51.37</v>
          </cell>
          <cell r="H21">
            <v>43</v>
          </cell>
        </row>
        <row r="22">
          <cell r="C22" t="str">
            <v>GERFAUX  Emeline</v>
          </cell>
          <cell r="E22" t="str">
            <v>DSQ</v>
          </cell>
          <cell r="G22">
            <v>43.11</v>
          </cell>
          <cell r="H22">
            <v>8</v>
          </cell>
        </row>
        <row r="23">
          <cell r="C23" t="str">
            <v>GILFILLAN  Kaia</v>
          </cell>
          <cell r="E23">
            <v>39.16</v>
          </cell>
          <cell r="F23">
            <v>9</v>
          </cell>
          <cell r="G23" t="str">
            <v>DNF</v>
          </cell>
        </row>
        <row r="24">
          <cell r="C24" t="str">
            <v>GILMOUR  Nicola</v>
          </cell>
          <cell r="E24">
            <v>40.8</v>
          </cell>
          <cell r="F24">
            <v>16</v>
          </cell>
          <cell r="G24">
            <v>43.96</v>
          </cell>
          <cell r="H24">
            <v>11</v>
          </cell>
        </row>
        <row r="25">
          <cell r="C25" t="str">
            <v>GRUNDON  Olivia</v>
          </cell>
          <cell r="E25">
            <v>50.32</v>
          </cell>
          <cell r="F25">
            <v>45</v>
          </cell>
          <cell r="G25">
            <v>57.84</v>
          </cell>
          <cell r="H25">
            <v>52</v>
          </cell>
        </row>
        <row r="26">
          <cell r="C26" t="str">
            <v>HAMILTON  Gillian</v>
          </cell>
          <cell r="E26">
            <v>35.84</v>
          </cell>
          <cell r="F26">
            <v>2</v>
          </cell>
          <cell r="G26">
            <v>40.41</v>
          </cell>
          <cell r="H26">
            <v>1</v>
          </cell>
        </row>
        <row r="27">
          <cell r="C27" t="str">
            <v>HÉBERT  Brianna</v>
          </cell>
          <cell r="E27">
            <v>39.88</v>
          </cell>
          <cell r="F27">
            <v>10</v>
          </cell>
          <cell r="G27">
            <v>45.28</v>
          </cell>
          <cell r="H27">
            <v>17</v>
          </cell>
        </row>
        <row r="28">
          <cell r="C28" t="str">
            <v>JAGURA  Noémie</v>
          </cell>
          <cell r="E28">
            <v>43.2</v>
          </cell>
          <cell r="F28">
            <v>27</v>
          </cell>
          <cell r="G28">
            <v>49.08</v>
          </cell>
          <cell r="H28">
            <v>30</v>
          </cell>
        </row>
        <row r="29">
          <cell r="C29" t="str">
            <v>JOHNSON  Alexandra</v>
          </cell>
          <cell r="E29">
            <v>45.53</v>
          </cell>
          <cell r="F29">
            <v>38</v>
          </cell>
          <cell r="G29">
            <v>49.52</v>
          </cell>
          <cell r="H29">
            <v>33</v>
          </cell>
        </row>
        <row r="30">
          <cell r="C30" t="str">
            <v>KEUNINCKX  Kate</v>
          </cell>
          <cell r="E30">
            <v>52.08</v>
          </cell>
          <cell r="F30">
            <v>47</v>
          </cell>
          <cell r="G30">
            <v>54.29</v>
          </cell>
          <cell r="H30">
            <v>47</v>
          </cell>
        </row>
        <row r="31">
          <cell r="C31" t="str">
            <v>KLOTZ  Saffron</v>
          </cell>
          <cell r="E31">
            <v>37.55</v>
          </cell>
          <cell r="F31">
            <v>6</v>
          </cell>
          <cell r="G31">
            <v>43.15</v>
          </cell>
          <cell r="H31">
            <v>10</v>
          </cell>
        </row>
        <row r="32">
          <cell r="C32" t="str">
            <v>LACROIX  Emile</v>
          </cell>
          <cell r="E32">
            <v>56.37</v>
          </cell>
          <cell r="F32">
            <v>49</v>
          </cell>
          <cell r="G32">
            <v>57.2</v>
          </cell>
          <cell r="H32">
            <v>51</v>
          </cell>
        </row>
        <row r="33">
          <cell r="C33" t="str">
            <v>LAVOIE  Justine</v>
          </cell>
          <cell r="E33">
            <v>43.97</v>
          </cell>
          <cell r="F33">
            <v>31</v>
          </cell>
          <cell r="G33">
            <v>49.6</v>
          </cell>
          <cell r="H33">
            <v>37</v>
          </cell>
        </row>
        <row r="34">
          <cell r="C34" t="str">
            <v>LAVOIE  Samuelle</v>
          </cell>
          <cell r="E34">
            <v>38.47</v>
          </cell>
          <cell r="F34">
            <v>7</v>
          </cell>
          <cell r="G34">
            <v>44.47</v>
          </cell>
          <cell r="H34">
            <v>13</v>
          </cell>
        </row>
        <row r="35">
          <cell r="C35" t="str">
            <v>LEVESQUE  Chloe</v>
          </cell>
          <cell r="E35">
            <v>43</v>
          </cell>
          <cell r="F35">
            <v>25</v>
          </cell>
          <cell r="G35">
            <v>50.63</v>
          </cell>
          <cell r="H35">
            <v>40</v>
          </cell>
        </row>
        <row r="36">
          <cell r="C36" t="str">
            <v>MACDONALD  Cara</v>
          </cell>
          <cell r="E36">
            <v>43.49</v>
          </cell>
          <cell r="F36">
            <v>29</v>
          </cell>
          <cell r="G36">
            <v>47.69</v>
          </cell>
          <cell r="H36">
            <v>23</v>
          </cell>
        </row>
        <row r="37">
          <cell r="C37" t="str">
            <v>MORISSETTE  Audrey</v>
          </cell>
          <cell r="E37">
            <v>45.14</v>
          </cell>
          <cell r="F37">
            <v>37</v>
          </cell>
          <cell r="G37">
            <v>50.25</v>
          </cell>
          <cell r="H37">
            <v>38</v>
          </cell>
        </row>
        <row r="38">
          <cell r="C38" t="str">
            <v>NICOLICI  Andreea</v>
          </cell>
          <cell r="E38">
            <v>35.15</v>
          </cell>
          <cell r="F38">
            <v>1</v>
          </cell>
          <cell r="G38">
            <v>40.77</v>
          </cell>
          <cell r="H38">
            <v>2</v>
          </cell>
        </row>
        <row r="39">
          <cell r="C39" t="str">
            <v>NIKOLOVA  Kathleen</v>
          </cell>
          <cell r="E39">
            <v>46.58</v>
          </cell>
          <cell r="F39">
            <v>40</v>
          </cell>
          <cell r="G39">
            <v>49.57</v>
          </cell>
          <cell r="H39">
            <v>35</v>
          </cell>
        </row>
        <row r="40">
          <cell r="C40" t="str">
            <v>NOVAS-PENA  Isabel</v>
          </cell>
          <cell r="E40">
            <v>43.15</v>
          </cell>
          <cell r="F40">
            <v>26</v>
          </cell>
          <cell r="G40">
            <v>45</v>
          </cell>
          <cell r="H40">
            <v>15</v>
          </cell>
        </row>
        <row r="41">
          <cell r="C41" t="str">
            <v>OCICA  Dariana</v>
          </cell>
          <cell r="E41">
            <v>41.09</v>
          </cell>
          <cell r="F41">
            <v>17</v>
          </cell>
          <cell r="G41">
            <v>46.38</v>
          </cell>
          <cell r="H41">
            <v>20</v>
          </cell>
        </row>
        <row r="42">
          <cell r="C42" t="str">
            <v>OLIVIER-FORTIER  Roxanne</v>
          </cell>
          <cell r="E42">
            <v>53.92</v>
          </cell>
          <cell r="F42">
            <v>48</v>
          </cell>
          <cell r="G42">
            <v>59.83</v>
          </cell>
          <cell r="H42">
            <v>54</v>
          </cell>
        </row>
        <row r="43">
          <cell r="C43" t="str">
            <v>OLO  Tuuli</v>
          </cell>
          <cell r="E43">
            <v>44.09</v>
          </cell>
          <cell r="F43">
            <v>32</v>
          </cell>
          <cell r="G43">
            <v>46.89</v>
          </cell>
          <cell r="H43">
            <v>22</v>
          </cell>
        </row>
        <row r="44">
          <cell r="C44" t="str">
            <v>PAROLIN  Anna</v>
          </cell>
          <cell r="E44">
            <v>40.6</v>
          </cell>
          <cell r="F44">
            <v>14</v>
          </cell>
          <cell r="G44">
            <v>45.13</v>
          </cell>
          <cell r="H44">
            <v>16</v>
          </cell>
        </row>
        <row r="45">
          <cell r="C45" t="str">
            <v>PERRON  Laurielle</v>
          </cell>
          <cell r="E45">
            <v>49.4</v>
          </cell>
          <cell r="F45">
            <v>43</v>
          </cell>
          <cell r="G45">
            <v>55.83</v>
          </cell>
          <cell r="H45">
            <v>49</v>
          </cell>
        </row>
        <row r="46">
          <cell r="C46" t="str">
            <v>PHILLIPS  Claire</v>
          </cell>
          <cell r="E46">
            <v>47.73</v>
          </cell>
          <cell r="F46">
            <v>41</v>
          </cell>
          <cell r="G46">
            <v>51.69</v>
          </cell>
          <cell r="H46">
            <v>44</v>
          </cell>
        </row>
        <row r="47">
          <cell r="C47" t="str">
            <v>PHILLIPS  Zoey</v>
          </cell>
          <cell r="E47">
            <v>42.66</v>
          </cell>
          <cell r="F47">
            <v>21</v>
          </cell>
          <cell r="G47">
            <v>48.9</v>
          </cell>
          <cell r="H47">
            <v>28</v>
          </cell>
        </row>
        <row r="48">
          <cell r="C48" t="str">
            <v>PUTTICK  Stella</v>
          </cell>
          <cell r="E48">
            <v>38.69</v>
          </cell>
          <cell r="F48">
            <v>8</v>
          </cell>
          <cell r="G48">
            <v>42.76</v>
          </cell>
          <cell r="H48">
            <v>7</v>
          </cell>
        </row>
        <row r="49">
          <cell r="C49" t="str">
            <v>QUEVILLON  Amelie</v>
          </cell>
          <cell r="E49">
            <v>44.26</v>
          </cell>
          <cell r="F49">
            <v>34</v>
          </cell>
          <cell r="G49">
            <v>48.39</v>
          </cell>
          <cell r="H49">
            <v>26</v>
          </cell>
        </row>
        <row r="50">
          <cell r="C50" t="str">
            <v>ROCHELEAU  Chloe</v>
          </cell>
          <cell r="E50">
            <v>44.87</v>
          </cell>
          <cell r="F50">
            <v>35</v>
          </cell>
          <cell r="G50">
            <v>49.33</v>
          </cell>
          <cell r="H50">
            <v>32</v>
          </cell>
        </row>
        <row r="51">
          <cell r="C51" t="str">
            <v>SIMARD  Clodie-Anne</v>
          </cell>
          <cell r="E51" t="str">
            <v>DSQ</v>
          </cell>
          <cell r="G51" t="str">
            <v>DNF</v>
          </cell>
        </row>
        <row r="52">
          <cell r="C52" t="str">
            <v>STONHAM  Bailey</v>
          </cell>
          <cell r="E52">
            <v>42.59</v>
          </cell>
          <cell r="F52">
            <v>20</v>
          </cell>
          <cell r="G52">
            <v>47.95</v>
          </cell>
          <cell r="H52">
            <v>24</v>
          </cell>
        </row>
        <row r="53">
          <cell r="C53" t="str">
            <v>STROEDER  Alexandra</v>
          </cell>
          <cell r="E53">
            <v>41.78</v>
          </cell>
          <cell r="F53">
            <v>18</v>
          </cell>
          <cell r="G53">
            <v>45.78</v>
          </cell>
          <cell r="H53">
            <v>18</v>
          </cell>
        </row>
        <row r="54">
          <cell r="C54" t="str">
            <v>TURNER-PATRY  Jamie</v>
          </cell>
          <cell r="E54">
            <v>41.91</v>
          </cell>
          <cell r="F54">
            <v>19</v>
          </cell>
          <cell r="G54">
            <v>48.26</v>
          </cell>
          <cell r="H54">
            <v>25</v>
          </cell>
        </row>
        <row r="55">
          <cell r="C55" t="str">
            <v>VAIL  Hannah</v>
          </cell>
          <cell r="E55" t="str">
            <v>DSQ</v>
          </cell>
          <cell r="G55">
            <v>42.04</v>
          </cell>
          <cell r="H55">
            <v>5</v>
          </cell>
        </row>
        <row r="56">
          <cell r="C56" t="str">
            <v>WAGNER  Emma</v>
          </cell>
          <cell r="E56">
            <v>37.48</v>
          </cell>
          <cell r="F56">
            <v>5</v>
          </cell>
          <cell r="G56">
            <v>41.86</v>
          </cell>
          <cell r="H56">
            <v>4</v>
          </cell>
        </row>
        <row r="57">
          <cell r="C57" t="str">
            <v>WHEATLEY  Lauren</v>
          </cell>
          <cell r="E57">
            <v>42.99</v>
          </cell>
          <cell r="F57">
            <v>24</v>
          </cell>
          <cell r="G57">
            <v>49.57</v>
          </cell>
          <cell r="H57">
            <v>35</v>
          </cell>
        </row>
        <row r="58">
          <cell r="C58" t="str">
            <v>WYLD  Claudia</v>
          </cell>
          <cell r="E58">
            <v>40.33</v>
          </cell>
          <cell r="F58">
            <v>12</v>
          </cell>
          <cell r="G58">
            <v>44.07</v>
          </cell>
          <cell r="H58">
            <v>12</v>
          </cell>
        </row>
        <row r="59">
          <cell r="C59" t="str">
            <v>KUZUGUDENLI  Ada</v>
          </cell>
          <cell r="E59" t="str">
            <v>DNS</v>
          </cell>
        </row>
      </sheetData>
      <sheetData sheetId="5">
        <row r="3">
          <cell r="C3" t="str">
            <v>HAMILTON  Gillian</v>
          </cell>
          <cell r="E3">
            <v>43.21</v>
          </cell>
          <cell r="F3">
            <v>1</v>
          </cell>
          <cell r="G3">
            <v>43.19</v>
          </cell>
          <cell r="H3">
            <v>1</v>
          </cell>
          <cell r="I3">
            <v>86.4</v>
          </cell>
          <cell r="J3">
            <v>1</v>
          </cell>
        </row>
        <row r="4">
          <cell r="C4" t="str">
            <v>NICOLICI  Andreea</v>
          </cell>
          <cell r="E4">
            <v>46.97</v>
          </cell>
          <cell r="F4">
            <v>3</v>
          </cell>
          <cell r="G4">
            <v>46.12</v>
          </cell>
          <cell r="H4">
            <v>3</v>
          </cell>
          <cell r="I4">
            <v>93.09</v>
          </cell>
          <cell r="J4">
            <v>2</v>
          </cell>
        </row>
        <row r="5">
          <cell r="C5" t="str">
            <v>VAIL  Hannah</v>
          </cell>
          <cell r="E5">
            <v>48.37</v>
          </cell>
          <cell r="F5">
            <v>5</v>
          </cell>
          <cell r="G5">
            <v>44.75</v>
          </cell>
          <cell r="H5">
            <v>2</v>
          </cell>
          <cell r="I5">
            <v>93.12</v>
          </cell>
          <cell r="J5">
            <v>3</v>
          </cell>
        </row>
        <row r="6">
          <cell r="C6" t="str">
            <v>PUTTICK  Stella</v>
          </cell>
          <cell r="E6">
            <v>49.89</v>
          </cell>
          <cell r="F6">
            <v>7</v>
          </cell>
          <cell r="G6">
            <v>49.05</v>
          </cell>
          <cell r="H6">
            <v>5</v>
          </cell>
          <cell r="I6">
            <v>98.94</v>
          </cell>
          <cell r="J6">
            <v>4</v>
          </cell>
        </row>
        <row r="7">
          <cell r="C7" t="str">
            <v>SIMARD  Clodie-Anne</v>
          </cell>
          <cell r="E7">
            <v>49.84</v>
          </cell>
          <cell r="F7">
            <v>6</v>
          </cell>
          <cell r="G7">
            <v>49.6</v>
          </cell>
          <cell r="H7">
            <v>6</v>
          </cell>
          <cell r="I7">
            <v>99.44</v>
          </cell>
          <cell r="J7">
            <v>5</v>
          </cell>
        </row>
        <row r="8">
          <cell r="C8" t="str">
            <v>LAVOIE  Samuelle</v>
          </cell>
          <cell r="E8">
            <v>50.97</v>
          </cell>
          <cell r="F8">
            <v>8</v>
          </cell>
          <cell r="G8">
            <v>50.38</v>
          </cell>
          <cell r="H8">
            <v>9</v>
          </cell>
          <cell r="I8">
            <v>101.35</v>
          </cell>
          <cell r="J8">
            <v>6</v>
          </cell>
        </row>
        <row r="9">
          <cell r="C9" t="str">
            <v>PAROLIN  Anna</v>
          </cell>
          <cell r="E9">
            <v>51.38</v>
          </cell>
          <cell r="F9">
            <v>10</v>
          </cell>
          <cell r="G9">
            <v>50.41</v>
          </cell>
          <cell r="H9">
            <v>10</v>
          </cell>
          <cell r="I9">
            <v>101.79</v>
          </cell>
          <cell r="J9">
            <v>7</v>
          </cell>
        </row>
        <row r="10">
          <cell r="C10" t="str">
            <v>ARMSTRONG  Reagan</v>
          </cell>
          <cell r="E10">
            <v>52.88</v>
          </cell>
          <cell r="F10">
            <v>14</v>
          </cell>
          <cell r="G10">
            <v>49.96</v>
          </cell>
          <cell r="H10">
            <v>8</v>
          </cell>
          <cell r="I10">
            <v>102.84</v>
          </cell>
          <cell r="J10">
            <v>8</v>
          </cell>
        </row>
        <row r="11">
          <cell r="C11" t="str">
            <v>STROEDER  Alexandra</v>
          </cell>
          <cell r="E11">
            <v>52.66</v>
          </cell>
          <cell r="F11">
            <v>13</v>
          </cell>
          <cell r="G11">
            <v>50.45</v>
          </cell>
          <cell r="H11">
            <v>11</v>
          </cell>
          <cell r="I11">
            <v>103.11</v>
          </cell>
          <cell r="J11">
            <v>9</v>
          </cell>
        </row>
        <row r="12">
          <cell r="C12" t="str">
            <v>BOEHM  Hannah</v>
          </cell>
          <cell r="E12">
            <v>51.39</v>
          </cell>
          <cell r="F12">
            <v>11</v>
          </cell>
          <cell r="G12">
            <v>51.83</v>
          </cell>
          <cell r="H12">
            <v>12</v>
          </cell>
          <cell r="I12">
            <v>103.22</v>
          </cell>
          <cell r="J12">
            <v>10</v>
          </cell>
        </row>
        <row r="13">
          <cell r="C13" t="str">
            <v>GERFAUX  Emeline</v>
          </cell>
          <cell r="E13">
            <v>53.07</v>
          </cell>
          <cell r="F13">
            <v>15</v>
          </cell>
          <cell r="G13">
            <v>52.02</v>
          </cell>
          <cell r="H13">
            <v>13</v>
          </cell>
          <cell r="I13">
            <v>105.09</v>
          </cell>
          <cell r="J13">
            <v>11</v>
          </cell>
        </row>
        <row r="14">
          <cell r="C14" t="str">
            <v>WYLD  Claudia</v>
          </cell>
          <cell r="E14">
            <v>53.62</v>
          </cell>
          <cell r="F14">
            <v>16</v>
          </cell>
          <cell r="G14">
            <v>52.13</v>
          </cell>
          <cell r="H14">
            <v>14</v>
          </cell>
          <cell r="I14">
            <v>105.75</v>
          </cell>
          <cell r="J14">
            <v>12</v>
          </cell>
        </row>
        <row r="15">
          <cell r="C15" t="str">
            <v>OCICA  Dariana</v>
          </cell>
          <cell r="E15">
            <v>54.26</v>
          </cell>
          <cell r="F15">
            <v>17</v>
          </cell>
          <cell r="G15">
            <v>52.82</v>
          </cell>
          <cell r="H15">
            <v>18</v>
          </cell>
          <cell r="I15">
            <v>107.08</v>
          </cell>
          <cell r="J15">
            <v>13</v>
          </cell>
        </row>
        <row r="16">
          <cell r="C16" t="str">
            <v>TURNER-PATRY  Jamie</v>
          </cell>
          <cell r="E16">
            <v>55.46</v>
          </cell>
          <cell r="F16">
            <v>20</v>
          </cell>
          <cell r="G16">
            <v>52.48</v>
          </cell>
          <cell r="H16">
            <v>17</v>
          </cell>
          <cell r="I16">
            <v>107.94</v>
          </cell>
          <cell r="J16">
            <v>14</v>
          </cell>
        </row>
        <row r="17">
          <cell r="C17" t="str">
            <v>NOVAS-PENA  Isabel</v>
          </cell>
          <cell r="E17">
            <v>54.77</v>
          </cell>
          <cell r="F17">
            <v>19</v>
          </cell>
          <cell r="G17">
            <v>53.65</v>
          </cell>
          <cell r="H17">
            <v>20</v>
          </cell>
          <cell r="I17">
            <v>108.42</v>
          </cell>
          <cell r="J17">
            <v>15</v>
          </cell>
        </row>
        <row r="18">
          <cell r="C18" t="str">
            <v>HÉBERT  Brianna</v>
          </cell>
          <cell r="E18">
            <v>54.46</v>
          </cell>
          <cell r="F18">
            <v>18</v>
          </cell>
          <cell r="G18">
            <v>54.3</v>
          </cell>
          <cell r="H18">
            <v>22</v>
          </cell>
          <cell r="I18">
            <v>108.76</v>
          </cell>
          <cell r="J18">
            <v>16</v>
          </cell>
        </row>
        <row r="19">
          <cell r="C19" t="str">
            <v>KUZUGUDENLI  Ada</v>
          </cell>
          <cell r="E19">
            <v>55.95</v>
          </cell>
          <cell r="F19">
            <v>22</v>
          </cell>
          <cell r="G19">
            <v>53.36</v>
          </cell>
          <cell r="H19">
            <v>19</v>
          </cell>
          <cell r="I19">
            <v>109.31</v>
          </cell>
          <cell r="J19">
            <v>17</v>
          </cell>
        </row>
        <row r="20">
          <cell r="C20" t="str">
            <v>QUEVILLON  Amelie</v>
          </cell>
          <cell r="E20">
            <v>55.65</v>
          </cell>
          <cell r="F20">
            <v>21</v>
          </cell>
          <cell r="G20">
            <v>54.6</v>
          </cell>
          <cell r="H20">
            <v>23</v>
          </cell>
          <cell r="I20">
            <v>110.25</v>
          </cell>
          <cell r="J20">
            <v>18</v>
          </cell>
        </row>
        <row r="21">
          <cell r="C21" t="str">
            <v>OLO  Tuuli</v>
          </cell>
          <cell r="E21">
            <v>56.4</v>
          </cell>
          <cell r="F21">
            <v>24</v>
          </cell>
          <cell r="G21">
            <v>55.33</v>
          </cell>
          <cell r="H21">
            <v>24</v>
          </cell>
          <cell r="I21">
            <v>111.73</v>
          </cell>
          <cell r="J21">
            <v>19</v>
          </cell>
        </row>
        <row r="22">
          <cell r="C22" t="str">
            <v>GILFILLAN  Kaia</v>
          </cell>
          <cell r="E22">
            <v>60.5</v>
          </cell>
          <cell r="F22">
            <v>35</v>
          </cell>
          <cell r="G22">
            <v>52.35</v>
          </cell>
          <cell r="H22">
            <v>15</v>
          </cell>
          <cell r="I22">
            <v>112.85</v>
          </cell>
          <cell r="J22">
            <v>20</v>
          </cell>
        </row>
        <row r="23">
          <cell r="C23" t="str">
            <v>MACDONALD  Cara</v>
          </cell>
          <cell r="E23">
            <v>57.4</v>
          </cell>
          <cell r="F23">
            <v>28</v>
          </cell>
          <cell r="G23">
            <v>55.66</v>
          </cell>
          <cell r="H23">
            <v>25</v>
          </cell>
          <cell r="I23">
            <v>113.06</v>
          </cell>
          <cell r="J23">
            <v>21</v>
          </cell>
        </row>
        <row r="24">
          <cell r="C24" t="str">
            <v>NIKOLOVA  Kathleen</v>
          </cell>
          <cell r="E24">
            <v>57.34</v>
          </cell>
          <cell r="F24">
            <v>27</v>
          </cell>
          <cell r="G24">
            <v>56.02</v>
          </cell>
          <cell r="H24">
            <v>27</v>
          </cell>
          <cell r="I24">
            <v>113.36</v>
          </cell>
          <cell r="J24">
            <v>22</v>
          </cell>
        </row>
        <row r="25">
          <cell r="C25" t="str">
            <v>BELLIVEAU  Chloe</v>
          </cell>
          <cell r="E25">
            <v>56.23</v>
          </cell>
          <cell r="F25">
            <v>23</v>
          </cell>
          <cell r="G25">
            <v>57.2</v>
          </cell>
          <cell r="H25">
            <v>28</v>
          </cell>
          <cell r="I25">
            <v>113.43</v>
          </cell>
          <cell r="J25">
            <v>23</v>
          </cell>
        </row>
        <row r="26">
          <cell r="C26" t="str">
            <v>JAGURA  Noémie</v>
          </cell>
          <cell r="E26">
            <v>56.86</v>
          </cell>
          <cell r="F26">
            <v>25</v>
          </cell>
          <cell r="G26">
            <v>57.3</v>
          </cell>
          <cell r="H26">
            <v>30</v>
          </cell>
          <cell r="I26">
            <v>114.16</v>
          </cell>
          <cell r="J26">
            <v>24</v>
          </cell>
        </row>
        <row r="27">
          <cell r="C27" t="str">
            <v>ROCHELEAU  Chloe</v>
          </cell>
          <cell r="E27">
            <v>58.36</v>
          </cell>
          <cell r="F27">
            <v>29</v>
          </cell>
          <cell r="G27">
            <v>55.81</v>
          </cell>
          <cell r="H27">
            <v>26</v>
          </cell>
          <cell r="I27">
            <v>114.17</v>
          </cell>
          <cell r="J27">
            <v>25</v>
          </cell>
        </row>
        <row r="28">
          <cell r="C28" t="str">
            <v>BOLIC  Natasa</v>
          </cell>
          <cell r="E28">
            <v>57.03</v>
          </cell>
          <cell r="F28">
            <v>26</v>
          </cell>
          <cell r="G28">
            <v>57.22</v>
          </cell>
          <cell r="H28">
            <v>29</v>
          </cell>
          <cell r="I28">
            <v>114.25</v>
          </cell>
          <cell r="J28">
            <v>26</v>
          </cell>
        </row>
        <row r="29">
          <cell r="C29" t="str">
            <v>CRICHTON  Caitlin</v>
          </cell>
          <cell r="E29">
            <v>52.55</v>
          </cell>
          <cell r="F29">
            <v>12</v>
          </cell>
          <cell r="G29">
            <v>62.79</v>
          </cell>
          <cell r="H29">
            <v>42</v>
          </cell>
          <cell r="I29">
            <v>115.34</v>
          </cell>
          <cell r="J29">
            <v>27</v>
          </cell>
        </row>
        <row r="30">
          <cell r="C30" t="str">
            <v>STONHAM  Bailey</v>
          </cell>
          <cell r="E30">
            <v>61.85</v>
          </cell>
          <cell r="F30">
            <v>37</v>
          </cell>
          <cell r="G30">
            <v>54.03</v>
          </cell>
          <cell r="H30">
            <v>21</v>
          </cell>
          <cell r="I30">
            <v>115.88</v>
          </cell>
          <cell r="J30">
            <v>28</v>
          </cell>
        </row>
        <row r="31">
          <cell r="C31" t="str">
            <v>JOHNSON  Alexandra</v>
          </cell>
          <cell r="E31">
            <v>59.96</v>
          </cell>
          <cell r="F31">
            <v>32</v>
          </cell>
          <cell r="G31">
            <v>57.7</v>
          </cell>
          <cell r="H31">
            <v>31</v>
          </cell>
          <cell r="I31">
            <v>117.66</v>
          </cell>
          <cell r="J31">
            <v>29</v>
          </cell>
        </row>
        <row r="32">
          <cell r="C32" t="str">
            <v>WHEATLEY  Lauren</v>
          </cell>
          <cell r="E32">
            <v>59.22</v>
          </cell>
          <cell r="F32">
            <v>30</v>
          </cell>
          <cell r="G32">
            <v>59</v>
          </cell>
          <cell r="H32">
            <v>33</v>
          </cell>
          <cell r="I32">
            <v>118.22</v>
          </cell>
          <cell r="J32">
            <v>30</v>
          </cell>
        </row>
        <row r="33">
          <cell r="C33" t="str">
            <v>LAVOIE  Justine</v>
          </cell>
          <cell r="E33">
            <v>59.92</v>
          </cell>
          <cell r="F33">
            <v>31</v>
          </cell>
          <cell r="G33">
            <v>61.84</v>
          </cell>
          <cell r="H33">
            <v>40</v>
          </cell>
          <cell r="I33">
            <v>121.76</v>
          </cell>
          <cell r="J33">
            <v>31</v>
          </cell>
        </row>
        <row r="34">
          <cell r="C34" t="str">
            <v>MORISSETTE  Audrey</v>
          </cell>
          <cell r="E34">
            <v>60.5</v>
          </cell>
          <cell r="F34">
            <v>35</v>
          </cell>
          <cell r="G34">
            <v>62.09</v>
          </cell>
          <cell r="H34">
            <v>41</v>
          </cell>
          <cell r="I34">
            <v>122.59</v>
          </cell>
          <cell r="J34">
            <v>32</v>
          </cell>
        </row>
        <row r="35">
          <cell r="C35" t="str">
            <v>KEUNINCKX  Kate</v>
          </cell>
          <cell r="E35">
            <v>62.16</v>
          </cell>
          <cell r="F35">
            <v>38</v>
          </cell>
          <cell r="G35">
            <v>61.25</v>
          </cell>
          <cell r="H35">
            <v>38</v>
          </cell>
          <cell r="I35">
            <v>123.41</v>
          </cell>
          <cell r="J35">
            <v>33</v>
          </cell>
        </row>
        <row r="36">
          <cell r="C36" t="str">
            <v>DUCIAUME  Léa</v>
          </cell>
          <cell r="E36">
            <v>63.46</v>
          </cell>
          <cell r="F36">
            <v>39</v>
          </cell>
          <cell r="G36">
            <v>60.69</v>
          </cell>
          <cell r="H36">
            <v>37</v>
          </cell>
          <cell r="I36">
            <v>124.15</v>
          </cell>
          <cell r="J36">
            <v>34</v>
          </cell>
        </row>
        <row r="37">
          <cell r="C37" t="str">
            <v>ALEXANDER  Carly</v>
          </cell>
          <cell r="E37">
            <v>65.71</v>
          </cell>
          <cell r="F37">
            <v>42</v>
          </cell>
          <cell r="G37">
            <v>60.68</v>
          </cell>
          <cell r="H37">
            <v>36</v>
          </cell>
          <cell r="I37">
            <v>126.39</v>
          </cell>
          <cell r="J37">
            <v>35</v>
          </cell>
        </row>
        <row r="38">
          <cell r="C38" t="str">
            <v>BRETT  ella</v>
          </cell>
          <cell r="E38">
            <v>64.7</v>
          </cell>
          <cell r="F38">
            <v>40</v>
          </cell>
          <cell r="G38">
            <v>64.33</v>
          </cell>
          <cell r="H38">
            <v>45</v>
          </cell>
          <cell r="I38">
            <v>129.03</v>
          </cell>
          <cell r="J38">
            <v>36</v>
          </cell>
        </row>
        <row r="39">
          <cell r="C39" t="str">
            <v>PERRON  Laurielle</v>
          </cell>
          <cell r="E39">
            <v>65.4</v>
          </cell>
          <cell r="F39">
            <v>41</v>
          </cell>
          <cell r="G39">
            <v>63.85</v>
          </cell>
          <cell r="H39">
            <v>43</v>
          </cell>
          <cell r="I39">
            <v>129.25</v>
          </cell>
          <cell r="J39">
            <v>37</v>
          </cell>
        </row>
        <row r="40">
          <cell r="C40" t="str">
            <v>LACROIX  Emile</v>
          </cell>
          <cell r="E40">
            <v>67.68</v>
          </cell>
          <cell r="F40">
            <v>44</v>
          </cell>
          <cell r="G40">
            <v>66.45</v>
          </cell>
          <cell r="H40">
            <v>46</v>
          </cell>
          <cell r="I40">
            <v>134.13</v>
          </cell>
          <cell r="J40">
            <v>38</v>
          </cell>
        </row>
        <row r="41">
          <cell r="C41" t="str">
            <v>DENISON  Meredith</v>
          </cell>
          <cell r="E41">
            <v>67.15</v>
          </cell>
          <cell r="F41">
            <v>43</v>
          </cell>
          <cell r="G41">
            <v>68.32</v>
          </cell>
          <cell r="H41">
            <v>48</v>
          </cell>
          <cell r="I41">
            <v>135.47</v>
          </cell>
          <cell r="J41">
            <v>39</v>
          </cell>
        </row>
        <row r="42">
          <cell r="C42" t="str">
            <v>OLIVIER-FORTIER  Roxanne</v>
          </cell>
          <cell r="E42">
            <v>72.2</v>
          </cell>
          <cell r="F42">
            <v>45</v>
          </cell>
          <cell r="G42">
            <v>67.91</v>
          </cell>
          <cell r="H42">
            <v>47</v>
          </cell>
          <cell r="I42">
            <v>140.11</v>
          </cell>
          <cell r="J42">
            <v>40</v>
          </cell>
        </row>
        <row r="43">
          <cell r="C43" t="str">
            <v>BÉRUBÉ  Jade</v>
          </cell>
          <cell r="E43" t="str">
            <v>DNF</v>
          </cell>
          <cell r="G43">
            <v>64.32</v>
          </cell>
          <cell r="H43">
            <v>44</v>
          </cell>
        </row>
        <row r="44">
          <cell r="C44" t="str">
            <v>GILMOUR  Nicola</v>
          </cell>
          <cell r="E44" t="str">
            <v>DNF</v>
          </cell>
          <cell r="G44">
            <v>52.41</v>
          </cell>
          <cell r="H44">
            <v>16</v>
          </cell>
        </row>
        <row r="45">
          <cell r="C45" t="str">
            <v>PHILLIPS  Zoey</v>
          </cell>
          <cell r="E45" t="str">
            <v>DNF</v>
          </cell>
          <cell r="G45" t="str">
            <v>DNF</v>
          </cell>
        </row>
        <row r="46">
          <cell r="C46" t="str">
            <v>BURKE  Charlotte</v>
          </cell>
          <cell r="E46" t="str">
            <v>DNF</v>
          </cell>
          <cell r="G46">
            <v>49.93</v>
          </cell>
          <cell r="H46">
            <v>7</v>
          </cell>
        </row>
        <row r="47">
          <cell r="C47" t="str">
            <v>GAGNON  Jacqueline</v>
          </cell>
          <cell r="E47" t="str">
            <v>DNF</v>
          </cell>
          <cell r="G47">
            <v>58.5</v>
          </cell>
          <cell r="H47">
            <v>32</v>
          </cell>
        </row>
        <row r="48">
          <cell r="C48" t="str">
            <v>KLOTZ  Saffron</v>
          </cell>
          <cell r="E48" t="str">
            <v>DNF</v>
          </cell>
          <cell r="G48">
            <v>46.78</v>
          </cell>
          <cell r="H48">
            <v>4</v>
          </cell>
        </row>
        <row r="49">
          <cell r="C49" t="str">
            <v>CONRAD  Madison</v>
          </cell>
          <cell r="E49" t="str">
            <v>DSQ</v>
          </cell>
          <cell r="G49">
            <v>60.47</v>
          </cell>
          <cell r="H49">
            <v>35</v>
          </cell>
        </row>
        <row r="50">
          <cell r="C50" t="str">
            <v>PYTURA  Madeleine</v>
          </cell>
          <cell r="E50" t="str">
            <v>DSQ</v>
          </cell>
          <cell r="G50">
            <v>78.58</v>
          </cell>
          <cell r="H50">
            <v>49</v>
          </cell>
        </row>
        <row r="51">
          <cell r="C51" t="str">
            <v>PHILLIPS  Claire</v>
          </cell>
          <cell r="E51" t="str">
            <v>DSQ</v>
          </cell>
          <cell r="G51">
            <v>61.45</v>
          </cell>
          <cell r="H51">
            <v>39</v>
          </cell>
        </row>
        <row r="52">
          <cell r="C52" t="str">
            <v>LEVESQUE  Chloe</v>
          </cell>
          <cell r="E52" t="str">
            <v>DSQ</v>
          </cell>
          <cell r="G52">
            <v>59.88</v>
          </cell>
          <cell r="H52">
            <v>34</v>
          </cell>
        </row>
        <row r="53">
          <cell r="C53" t="str">
            <v>BOND  Lillian</v>
          </cell>
          <cell r="E53">
            <v>60.11</v>
          </cell>
          <cell r="F53">
            <v>33</v>
          </cell>
          <cell r="G53" t="str">
            <v>DNF</v>
          </cell>
        </row>
        <row r="54">
          <cell r="C54" t="str">
            <v>BESHARAH-HREBACKA  Toshka</v>
          </cell>
          <cell r="E54">
            <v>51.27</v>
          </cell>
          <cell r="F54">
            <v>9</v>
          </cell>
          <cell r="G54" t="str">
            <v>DNF</v>
          </cell>
        </row>
        <row r="55">
          <cell r="C55" t="str">
            <v>WAGNER  Emma</v>
          </cell>
          <cell r="E55">
            <v>45.92</v>
          </cell>
          <cell r="F55">
            <v>2</v>
          </cell>
          <cell r="G55" t="str">
            <v>DNF</v>
          </cell>
        </row>
        <row r="56">
          <cell r="C56" t="str">
            <v>BUZDUGAN  Sara</v>
          </cell>
          <cell r="E56">
            <v>47.21</v>
          </cell>
          <cell r="F56">
            <v>4</v>
          </cell>
          <cell r="G56" t="str">
            <v>DSQ</v>
          </cell>
        </row>
        <row r="57">
          <cell r="C57" t="str">
            <v>BAZINET GILL  Celeste</v>
          </cell>
          <cell r="E57">
            <v>60.45</v>
          </cell>
          <cell r="F57">
            <v>34</v>
          </cell>
          <cell r="G57" t="str">
            <v>DSQ</v>
          </cell>
        </row>
      </sheetData>
      <sheetData sheetId="6">
        <row r="3">
          <cell r="C3" t="str">
            <v>HAMILTON  Gillian</v>
          </cell>
          <cell r="E3">
            <v>55.25</v>
          </cell>
          <cell r="F3">
            <v>1</v>
          </cell>
          <cell r="G3">
            <v>48.21</v>
          </cell>
          <cell r="H3">
            <v>1</v>
          </cell>
          <cell r="I3">
            <v>103.46</v>
          </cell>
          <cell r="J3">
            <v>1</v>
          </cell>
        </row>
        <row r="4">
          <cell r="C4" t="str">
            <v>BUZDUGAN  Sara</v>
          </cell>
          <cell r="E4">
            <v>57.24</v>
          </cell>
          <cell r="F4">
            <v>2</v>
          </cell>
          <cell r="G4">
            <v>50.26</v>
          </cell>
          <cell r="H4">
            <v>2</v>
          </cell>
          <cell r="I4">
            <v>107.5</v>
          </cell>
          <cell r="J4">
            <v>2</v>
          </cell>
        </row>
        <row r="5">
          <cell r="C5" t="str">
            <v>KLOTZ  Saffron</v>
          </cell>
          <cell r="E5">
            <v>60.33</v>
          </cell>
          <cell r="F5">
            <v>4</v>
          </cell>
          <cell r="G5">
            <v>50.47</v>
          </cell>
          <cell r="H5">
            <v>3</v>
          </cell>
          <cell r="I5">
            <v>110.8</v>
          </cell>
          <cell r="J5">
            <v>3</v>
          </cell>
        </row>
        <row r="6">
          <cell r="C6" t="str">
            <v>WAGNER  Emma</v>
          </cell>
          <cell r="E6">
            <v>60.49</v>
          </cell>
          <cell r="F6">
            <v>5</v>
          </cell>
          <cell r="G6">
            <v>51.23</v>
          </cell>
          <cell r="H6">
            <v>4</v>
          </cell>
          <cell r="I6">
            <v>111.72</v>
          </cell>
          <cell r="J6">
            <v>4</v>
          </cell>
        </row>
        <row r="7">
          <cell r="C7" t="str">
            <v>BURKE  Charlotte</v>
          </cell>
          <cell r="E7">
            <v>59.87</v>
          </cell>
          <cell r="F7">
            <v>3</v>
          </cell>
          <cell r="G7">
            <v>56.61</v>
          </cell>
          <cell r="H7">
            <v>10</v>
          </cell>
          <cell r="I7">
            <v>116.48</v>
          </cell>
          <cell r="J7">
            <v>5</v>
          </cell>
        </row>
        <row r="8">
          <cell r="C8" t="str">
            <v>GILMOUR  Nicola</v>
          </cell>
          <cell r="E8">
            <v>63.53</v>
          </cell>
          <cell r="F8">
            <v>8</v>
          </cell>
          <cell r="G8">
            <v>54.02</v>
          </cell>
          <cell r="H8">
            <v>8</v>
          </cell>
          <cell r="I8">
            <v>117.55</v>
          </cell>
          <cell r="J8">
            <v>6</v>
          </cell>
        </row>
        <row r="9">
          <cell r="C9" t="str">
            <v>CRICHTON  Caitlin</v>
          </cell>
          <cell r="E9">
            <v>63.42</v>
          </cell>
          <cell r="F9">
            <v>7</v>
          </cell>
          <cell r="G9">
            <v>54.52</v>
          </cell>
          <cell r="H9">
            <v>9</v>
          </cell>
          <cell r="I9">
            <v>117.94</v>
          </cell>
          <cell r="J9">
            <v>7</v>
          </cell>
        </row>
        <row r="10">
          <cell r="C10" t="str">
            <v>ARMSTRONG  Reagan</v>
          </cell>
          <cell r="E10">
            <v>64.98</v>
          </cell>
          <cell r="F10">
            <v>12</v>
          </cell>
          <cell r="G10">
            <v>52.98</v>
          </cell>
          <cell r="H10">
            <v>6</v>
          </cell>
          <cell r="I10">
            <v>117.96</v>
          </cell>
          <cell r="J10">
            <v>8</v>
          </cell>
        </row>
        <row r="11">
          <cell r="C11" t="str">
            <v>PUTTICK  Stella</v>
          </cell>
          <cell r="E11">
            <v>65.85</v>
          </cell>
          <cell r="F11">
            <v>13</v>
          </cell>
          <cell r="G11">
            <v>53.74</v>
          </cell>
          <cell r="H11">
            <v>7</v>
          </cell>
          <cell r="I11">
            <v>119.59</v>
          </cell>
          <cell r="J11">
            <v>9</v>
          </cell>
        </row>
        <row r="12">
          <cell r="C12" t="str">
            <v>PAROLIN  Anna</v>
          </cell>
          <cell r="E12">
            <v>64.15</v>
          </cell>
          <cell r="F12">
            <v>9</v>
          </cell>
          <cell r="G12">
            <v>57.97</v>
          </cell>
          <cell r="H12">
            <v>14</v>
          </cell>
          <cell r="I12">
            <v>122.12</v>
          </cell>
          <cell r="J12">
            <v>10</v>
          </cell>
        </row>
        <row r="13">
          <cell r="C13" t="str">
            <v>SIMARD  Clodie-Anne</v>
          </cell>
          <cell r="E13">
            <v>64.94</v>
          </cell>
          <cell r="F13">
            <v>11</v>
          </cell>
          <cell r="G13">
            <v>57.31</v>
          </cell>
          <cell r="H13">
            <v>12</v>
          </cell>
          <cell r="I13">
            <v>122.25</v>
          </cell>
          <cell r="J13">
            <v>11</v>
          </cell>
        </row>
        <row r="14">
          <cell r="C14" t="str">
            <v>BOEHM  Hannah</v>
          </cell>
          <cell r="E14">
            <v>66.97</v>
          </cell>
          <cell r="F14">
            <v>14</v>
          </cell>
          <cell r="G14">
            <v>56.94</v>
          </cell>
          <cell r="H14">
            <v>11</v>
          </cell>
          <cell r="I14">
            <v>123.91</v>
          </cell>
          <cell r="J14">
            <v>12</v>
          </cell>
        </row>
        <row r="15">
          <cell r="C15" t="str">
            <v>STROEDER  Alexandra</v>
          </cell>
          <cell r="E15">
            <v>67.96</v>
          </cell>
          <cell r="F15">
            <v>18</v>
          </cell>
          <cell r="G15">
            <v>57.49</v>
          </cell>
          <cell r="H15">
            <v>13</v>
          </cell>
          <cell r="I15">
            <v>125.45</v>
          </cell>
          <cell r="J15">
            <v>13</v>
          </cell>
        </row>
        <row r="16">
          <cell r="C16" t="str">
            <v>TURNER-PATRY  Jamie</v>
          </cell>
          <cell r="E16">
            <v>67.8</v>
          </cell>
          <cell r="F16">
            <v>17</v>
          </cell>
          <cell r="G16">
            <v>58.14</v>
          </cell>
          <cell r="H16">
            <v>15</v>
          </cell>
          <cell r="I16">
            <v>125.94</v>
          </cell>
          <cell r="J16">
            <v>14</v>
          </cell>
        </row>
        <row r="17">
          <cell r="C17" t="str">
            <v>GERFAUX  Emeline</v>
          </cell>
          <cell r="E17">
            <v>67.77</v>
          </cell>
          <cell r="F17">
            <v>16</v>
          </cell>
          <cell r="G17">
            <v>58.91</v>
          </cell>
          <cell r="H17">
            <v>19</v>
          </cell>
          <cell r="I17">
            <v>126.68</v>
          </cell>
          <cell r="J17">
            <v>15</v>
          </cell>
        </row>
        <row r="18">
          <cell r="C18" t="str">
            <v>BREDBERG CANIZARES  Didi</v>
          </cell>
          <cell r="E18">
            <v>68.17</v>
          </cell>
          <cell r="F18">
            <v>19</v>
          </cell>
          <cell r="G18">
            <v>59.43</v>
          </cell>
          <cell r="H18">
            <v>21</v>
          </cell>
          <cell r="I18">
            <v>127.6</v>
          </cell>
          <cell r="J18">
            <v>16</v>
          </cell>
        </row>
        <row r="19">
          <cell r="C19" t="str">
            <v>WYLD  Claudia</v>
          </cell>
          <cell r="E19">
            <v>69.79</v>
          </cell>
          <cell r="F19">
            <v>23</v>
          </cell>
          <cell r="G19">
            <v>58.17</v>
          </cell>
          <cell r="H19">
            <v>16</v>
          </cell>
          <cell r="I19">
            <v>127.96</v>
          </cell>
          <cell r="J19">
            <v>17</v>
          </cell>
        </row>
        <row r="20">
          <cell r="C20" t="str">
            <v>KUZUGUDENLI  Ada</v>
          </cell>
          <cell r="E20">
            <v>68.69</v>
          </cell>
          <cell r="F20">
            <v>21</v>
          </cell>
          <cell r="G20">
            <v>59.37</v>
          </cell>
          <cell r="H20">
            <v>20</v>
          </cell>
          <cell r="I20">
            <v>128.06</v>
          </cell>
          <cell r="J20">
            <v>18</v>
          </cell>
        </row>
        <row r="21">
          <cell r="C21" t="str">
            <v>LAVOIE  Samuelle</v>
          </cell>
          <cell r="E21">
            <v>67.54</v>
          </cell>
          <cell r="F21">
            <v>15</v>
          </cell>
          <cell r="G21">
            <v>60.97</v>
          </cell>
          <cell r="H21">
            <v>25</v>
          </cell>
          <cell r="I21">
            <v>128.51</v>
          </cell>
          <cell r="J21">
            <v>19</v>
          </cell>
        </row>
        <row r="22">
          <cell r="C22" t="str">
            <v>NOVAS-PENA  Isabel</v>
          </cell>
          <cell r="E22">
            <v>70.09</v>
          </cell>
          <cell r="F22">
            <v>24</v>
          </cell>
          <cell r="G22">
            <v>58.67</v>
          </cell>
          <cell r="H22">
            <v>18</v>
          </cell>
          <cell r="I22">
            <v>128.76</v>
          </cell>
          <cell r="J22">
            <v>20</v>
          </cell>
        </row>
        <row r="23">
          <cell r="C23" t="str">
            <v>BESHARAH-HREBACKA  Toshka</v>
          </cell>
          <cell r="E23">
            <v>68.57</v>
          </cell>
          <cell r="F23">
            <v>20</v>
          </cell>
          <cell r="G23">
            <v>61.32</v>
          </cell>
          <cell r="H23">
            <v>28</v>
          </cell>
          <cell r="I23">
            <v>129.89</v>
          </cell>
          <cell r="J23">
            <v>21</v>
          </cell>
        </row>
        <row r="24">
          <cell r="C24" t="str">
            <v>LEVESQUE  Chloe</v>
          </cell>
          <cell r="E24">
            <v>70.37</v>
          </cell>
          <cell r="F24">
            <v>25</v>
          </cell>
          <cell r="G24">
            <v>60.17</v>
          </cell>
          <cell r="H24">
            <v>23</v>
          </cell>
          <cell r="I24">
            <v>130.54</v>
          </cell>
          <cell r="J24">
            <v>22</v>
          </cell>
        </row>
        <row r="25">
          <cell r="C25" t="str">
            <v>PHILLIPS  Zoey</v>
          </cell>
          <cell r="E25">
            <v>73.4</v>
          </cell>
          <cell r="F25">
            <v>29</v>
          </cell>
          <cell r="G25">
            <v>58.66</v>
          </cell>
          <cell r="H25">
            <v>17</v>
          </cell>
          <cell r="I25">
            <v>132.06</v>
          </cell>
          <cell r="J25">
            <v>23</v>
          </cell>
        </row>
        <row r="26">
          <cell r="C26" t="str">
            <v>STONHAM  Bailey</v>
          </cell>
          <cell r="E26">
            <v>72.74</v>
          </cell>
          <cell r="F26">
            <v>27</v>
          </cell>
          <cell r="G26">
            <v>60.12</v>
          </cell>
          <cell r="H26">
            <v>22</v>
          </cell>
          <cell r="I26">
            <v>132.86</v>
          </cell>
          <cell r="J26">
            <v>24</v>
          </cell>
        </row>
        <row r="27">
          <cell r="C27" t="str">
            <v>BELLIVEAU  Chloe</v>
          </cell>
          <cell r="E27">
            <v>73.5</v>
          </cell>
          <cell r="F27">
            <v>30</v>
          </cell>
          <cell r="G27">
            <v>60.75</v>
          </cell>
          <cell r="H27">
            <v>24</v>
          </cell>
          <cell r="I27">
            <v>134.25</v>
          </cell>
          <cell r="J27">
            <v>25</v>
          </cell>
        </row>
        <row r="28">
          <cell r="C28" t="str">
            <v>HÉBERT  Brianna</v>
          </cell>
          <cell r="E28">
            <v>72.08</v>
          </cell>
          <cell r="F28">
            <v>26</v>
          </cell>
          <cell r="G28">
            <v>62.58</v>
          </cell>
          <cell r="H28">
            <v>30</v>
          </cell>
          <cell r="I28">
            <v>134.66</v>
          </cell>
          <cell r="J28">
            <v>26</v>
          </cell>
        </row>
        <row r="29">
          <cell r="C29" t="str">
            <v>ALEXANDER  Carly</v>
          </cell>
          <cell r="E29">
            <v>74.15</v>
          </cell>
          <cell r="F29">
            <v>31</v>
          </cell>
          <cell r="G29">
            <v>61.03</v>
          </cell>
          <cell r="H29">
            <v>26</v>
          </cell>
          <cell r="I29">
            <v>135.18</v>
          </cell>
          <cell r="J29">
            <v>27</v>
          </cell>
        </row>
        <row r="30">
          <cell r="C30" t="str">
            <v>BOLIC  Natasa</v>
          </cell>
          <cell r="E30">
            <v>74.55</v>
          </cell>
          <cell r="F30">
            <v>34</v>
          </cell>
          <cell r="G30">
            <v>61.3</v>
          </cell>
          <cell r="H30">
            <v>27</v>
          </cell>
          <cell r="I30">
            <v>135.85</v>
          </cell>
          <cell r="J30">
            <v>28</v>
          </cell>
        </row>
        <row r="31">
          <cell r="C31" t="str">
            <v>WHEATLEY  Lauren</v>
          </cell>
          <cell r="E31">
            <v>74.8</v>
          </cell>
          <cell r="F31">
            <v>35</v>
          </cell>
          <cell r="G31">
            <v>61.34</v>
          </cell>
          <cell r="H31">
            <v>29</v>
          </cell>
          <cell r="I31">
            <v>136.14</v>
          </cell>
          <cell r="J31">
            <v>29</v>
          </cell>
        </row>
        <row r="32">
          <cell r="C32" t="str">
            <v>PHILLIPS  Claire</v>
          </cell>
          <cell r="E32">
            <v>73.38</v>
          </cell>
          <cell r="F32">
            <v>28</v>
          </cell>
          <cell r="G32">
            <v>63.12</v>
          </cell>
          <cell r="H32">
            <v>32</v>
          </cell>
          <cell r="I32">
            <v>136.5</v>
          </cell>
          <cell r="J32">
            <v>30</v>
          </cell>
        </row>
        <row r="33">
          <cell r="C33" t="str">
            <v>ROCHELEAU  Chloe</v>
          </cell>
          <cell r="E33">
            <v>74.42</v>
          </cell>
          <cell r="F33">
            <v>32</v>
          </cell>
          <cell r="G33">
            <v>62.76</v>
          </cell>
          <cell r="H33">
            <v>31</v>
          </cell>
          <cell r="I33">
            <v>137.18</v>
          </cell>
          <cell r="J33">
            <v>31</v>
          </cell>
        </row>
        <row r="34">
          <cell r="C34" t="str">
            <v>MACDONALD  Cara</v>
          </cell>
          <cell r="E34">
            <v>74.45</v>
          </cell>
          <cell r="F34">
            <v>33</v>
          </cell>
          <cell r="G34">
            <v>63.68</v>
          </cell>
          <cell r="H34">
            <v>33</v>
          </cell>
          <cell r="I34">
            <v>138.13</v>
          </cell>
          <cell r="J34">
            <v>32</v>
          </cell>
        </row>
        <row r="35">
          <cell r="C35" t="str">
            <v>LAVOIE  Justine</v>
          </cell>
          <cell r="E35">
            <v>75.83</v>
          </cell>
          <cell r="F35">
            <v>37</v>
          </cell>
          <cell r="G35">
            <v>65.09</v>
          </cell>
          <cell r="H35">
            <v>35</v>
          </cell>
          <cell r="I35">
            <v>140.92</v>
          </cell>
          <cell r="J35">
            <v>33</v>
          </cell>
        </row>
        <row r="36">
          <cell r="C36" t="str">
            <v>JOHNSON  Alexandra</v>
          </cell>
          <cell r="E36">
            <v>74.86</v>
          </cell>
          <cell r="F36">
            <v>36</v>
          </cell>
          <cell r="G36">
            <v>67.21</v>
          </cell>
          <cell r="H36">
            <v>40</v>
          </cell>
          <cell r="I36">
            <v>142.07</v>
          </cell>
          <cell r="J36">
            <v>34</v>
          </cell>
        </row>
        <row r="37">
          <cell r="C37" t="str">
            <v>GAGNON  Jacqueline</v>
          </cell>
          <cell r="E37">
            <v>77.09</v>
          </cell>
          <cell r="F37">
            <v>38</v>
          </cell>
          <cell r="G37">
            <v>66.17</v>
          </cell>
          <cell r="H37">
            <v>37</v>
          </cell>
          <cell r="I37">
            <v>143.26</v>
          </cell>
          <cell r="J37">
            <v>35</v>
          </cell>
        </row>
        <row r="38">
          <cell r="C38" t="str">
            <v>KEUNINCKX  Kate</v>
          </cell>
          <cell r="E38">
            <v>78.09</v>
          </cell>
          <cell r="F38">
            <v>39</v>
          </cell>
          <cell r="G38">
            <v>66.08</v>
          </cell>
          <cell r="H38">
            <v>36</v>
          </cell>
          <cell r="I38">
            <v>144.17</v>
          </cell>
          <cell r="J38">
            <v>36</v>
          </cell>
        </row>
        <row r="39">
          <cell r="C39" t="str">
            <v>DUCIAUME  Léa</v>
          </cell>
          <cell r="E39">
            <v>80.01</v>
          </cell>
          <cell r="F39">
            <v>41</v>
          </cell>
          <cell r="G39">
            <v>67.42</v>
          </cell>
          <cell r="H39">
            <v>41</v>
          </cell>
          <cell r="I39">
            <v>147.43</v>
          </cell>
          <cell r="J39">
            <v>37</v>
          </cell>
        </row>
        <row r="40">
          <cell r="C40" t="str">
            <v>COTTER  Tori</v>
          </cell>
          <cell r="E40">
            <v>81.41</v>
          </cell>
          <cell r="F40">
            <v>42</v>
          </cell>
          <cell r="G40">
            <v>66.69</v>
          </cell>
          <cell r="H40">
            <v>38</v>
          </cell>
          <cell r="I40">
            <v>148.1</v>
          </cell>
          <cell r="J40">
            <v>38</v>
          </cell>
        </row>
        <row r="41">
          <cell r="C41" t="str">
            <v>BAZINET GILL  Celeste</v>
          </cell>
          <cell r="E41">
            <v>81.52</v>
          </cell>
          <cell r="F41">
            <v>43</v>
          </cell>
          <cell r="G41">
            <v>69.41</v>
          </cell>
          <cell r="H41">
            <v>42</v>
          </cell>
          <cell r="I41">
            <v>150.93</v>
          </cell>
          <cell r="J41">
            <v>39</v>
          </cell>
        </row>
        <row r="42">
          <cell r="C42" t="str">
            <v>GRUNDON  Olivia</v>
          </cell>
          <cell r="E42">
            <v>81.99</v>
          </cell>
          <cell r="F42">
            <v>44</v>
          </cell>
          <cell r="G42">
            <v>69.53</v>
          </cell>
          <cell r="H42">
            <v>43</v>
          </cell>
          <cell r="I42">
            <v>151.52</v>
          </cell>
          <cell r="J42">
            <v>40</v>
          </cell>
        </row>
        <row r="43">
          <cell r="C43" t="str">
            <v>LACROIX  Emile</v>
          </cell>
          <cell r="E43">
            <v>84.53</v>
          </cell>
          <cell r="F43">
            <v>47</v>
          </cell>
          <cell r="G43">
            <v>72.9</v>
          </cell>
          <cell r="H43">
            <v>45</v>
          </cell>
          <cell r="I43">
            <v>157.43</v>
          </cell>
          <cell r="J43">
            <v>41</v>
          </cell>
        </row>
        <row r="44">
          <cell r="C44" t="str">
            <v>OLIVIER-FORTIER  Roxanne</v>
          </cell>
          <cell r="E44">
            <v>84.24</v>
          </cell>
          <cell r="F44">
            <v>45</v>
          </cell>
          <cell r="G44">
            <v>73.32</v>
          </cell>
          <cell r="H44">
            <v>46</v>
          </cell>
          <cell r="I44">
            <v>157.56</v>
          </cell>
          <cell r="J44">
            <v>42</v>
          </cell>
        </row>
        <row r="45">
          <cell r="C45" t="str">
            <v>PYTURA  Madeleine</v>
          </cell>
          <cell r="E45">
            <v>84.5</v>
          </cell>
          <cell r="F45">
            <v>46</v>
          </cell>
          <cell r="G45">
            <v>74.21</v>
          </cell>
          <cell r="H45">
            <v>47</v>
          </cell>
          <cell r="I45">
            <v>158.71</v>
          </cell>
          <cell r="J45">
            <v>43</v>
          </cell>
        </row>
        <row r="46">
          <cell r="C46" t="str">
            <v>PERRON  Laurielle</v>
          </cell>
          <cell r="E46">
            <v>90.65</v>
          </cell>
          <cell r="F46">
            <v>48</v>
          </cell>
          <cell r="G46">
            <v>74.59</v>
          </cell>
          <cell r="H46">
            <v>48</v>
          </cell>
          <cell r="I46">
            <v>165.24</v>
          </cell>
          <cell r="J46">
            <v>44</v>
          </cell>
        </row>
        <row r="47">
          <cell r="C47" t="str">
            <v>DIONNE  Felicia</v>
          </cell>
          <cell r="E47" t="str">
            <v>DNS</v>
          </cell>
          <cell r="G47" t="str">
            <v>DNS</v>
          </cell>
        </row>
        <row r="48">
          <cell r="C48" t="str">
            <v>NIKOLOVA  Kathleen</v>
          </cell>
          <cell r="E48" t="str">
            <v>DNS</v>
          </cell>
          <cell r="G48" t="str">
            <v>DNS</v>
          </cell>
        </row>
        <row r="49">
          <cell r="C49" t="str">
            <v>QUEVILLON  Amelie</v>
          </cell>
          <cell r="E49" t="str">
            <v>DNS</v>
          </cell>
          <cell r="G49" t="str">
            <v>DNS</v>
          </cell>
        </row>
        <row r="50">
          <cell r="C50" t="str">
            <v>FYFE  Maggie</v>
          </cell>
          <cell r="E50" t="str">
            <v>DNS</v>
          </cell>
          <cell r="G50" t="str">
            <v>DNS</v>
          </cell>
        </row>
        <row r="51">
          <cell r="C51" t="str">
            <v>ALLAM  Sarah</v>
          </cell>
          <cell r="E51" t="str">
            <v>DNS</v>
          </cell>
          <cell r="G51" t="str">
            <v>DNS</v>
          </cell>
        </row>
        <row r="52">
          <cell r="C52" t="str">
            <v>OLO  Tuuli</v>
          </cell>
          <cell r="E52" t="str">
            <v>DNS</v>
          </cell>
          <cell r="G52" t="str">
            <v>DNS</v>
          </cell>
        </row>
        <row r="53">
          <cell r="C53" t="str">
            <v>MORISSETTE  Audrey</v>
          </cell>
          <cell r="E53" t="str">
            <v>DNS</v>
          </cell>
          <cell r="G53" t="str">
            <v>DNS</v>
          </cell>
        </row>
        <row r="54">
          <cell r="C54" t="str">
            <v>BOND  Lillian</v>
          </cell>
          <cell r="E54" t="str">
            <v>DNS</v>
          </cell>
          <cell r="G54" t="str">
            <v>DNS</v>
          </cell>
        </row>
        <row r="55">
          <cell r="C55" t="str">
            <v>BRETT  ella</v>
          </cell>
          <cell r="E55" t="str">
            <v>DNF</v>
          </cell>
          <cell r="G55" t="str">
            <v>DSQ</v>
          </cell>
        </row>
        <row r="56">
          <cell r="C56" t="str">
            <v>NICOLICI  Andreea</v>
          </cell>
          <cell r="E56" t="str">
            <v>DNF</v>
          </cell>
          <cell r="G56">
            <v>51.84</v>
          </cell>
          <cell r="H56">
            <v>5</v>
          </cell>
        </row>
        <row r="57">
          <cell r="C57" t="str">
            <v>DENISON  Meredith</v>
          </cell>
          <cell r="E57" t="str">
            <v>DSQ</v>
          </cell>
          <cell r="G57">
            <v>71.13</v>
          </cell>
          <cell r="H57">
            <v>44</v>
          </cell>
        </row>
        <row r="58">
          <cell r="C58" t="str">
            <v>CONRAD  Madison</v>
          </cell>
          <cell r="E58" t="str">
            <v>DSQ</v>
          </cell>
          <cell r="G58">
            <v>64.25</v>
          </cell>
          <cell r="H58">
            <v>34</v>
          </cell>
        </row>
        <row r="59">
          <cell r="C59" t="str">
            <v>BÉRUBÉ  Jade</v>
          </cell>
          <cell r="E59" t="str">
            <v>DSQ</v>
          </cell>
          <cell r="G59">
            <v>66.73</v>
          </cell>
          <cell r="H59">
            <v>39</v>
          </cell>
        </row>
        <row r="60">
          <cell r="C60" t="str">
            <v>VAIL  Hannah</v>
          </cell>
          <cell r="E60">
            <v>62.63</v>
          </cell>
          <cell r="F60">
            <v>6</v>
          </cell>
          <cell r="G60" t="str">
            <v>DNS</v>
          </cell>
        </row>
        <row r="61">
          <cell r="C61" t="str">
            <v>OCICA  Dariana</v>
          </cell>
          <cell r="E61">
            <v>69.67</v>
          </cell>
          <cell r="F61">
            <v>22</v>
          </cell>
          <cell r="G61" t="str">
            <v>DSQ</v>
          </cell>
        </row>
        <row r="62">
          <cell r="C62" t="str">
            <v>GILFILLAN  Kaia</v>
          </cell>
          <cell r="E62">
            <v>64.73</v>
          </cell>
          <cell r="F62">
            <v>10</v>
          </cell>
          <cell r="G62" t="str">
            <v>DSQ</v>
          </cell>
        </row>
        <row r="63">
          <cell r="C63" t="str">
            <v>JAGURA  Noémie</v>
          </cell>
          <cell r="E63">
            <v>78.14</v>
          </cell>
          <cell r="F63">
            <v>40</v>
          </cell>
          <cell r="G63" t="str">
            <v>DSQ</v>
          </cell>
        </row>
      </sheetData>
      <sheetData sheetId="7">
        <row r="3">
          <cell r="C3" t="str">
            <v>PHILLIPS  Zoey</v>
          </cell>
          <cell r="D3" t="str">
            <v>MARIE</v>
          </cell>
          <cell r="E3">
            <v>49.06</v>
          </cell>
          <cell r="F3">
            <v>30</v>
          </cell>
          <cell r="G3">
            <v>47.8</v>
          </cell>
          <cell r="H3">
            <v>24</v>
          </cell>
          <cell r="I3">
            <v>0.0011210648148148148</v>
          </cell>
          <cell r="J3">
            <v>27</v>
          </cell>
        </row>
        <row r="4">
          <cell r="C4" t="str">
            <v>PAROLIN  Anna</v>
          </cell>
          <cell r="D4" t="str">
            <v>VORLA</v>
          </cell>
          <cell r="E4">
            <v>48.85</v>
          </cell>
          <cell r="F4">
            <v>29</v>
          </cell>
          <cell r="G4">
            <v>47.86</v>
          </cell>
          <cell r="H4">
            <v>25</v>
          </cell>
          <cell r="I4">
            <v>0.0011193287037037038</v>
          </cell>
          <cell r="J4">
            <v>26</v>
          </cell>
        </row>
        <row r="5">
          <cell r="C5" t="str">
            <v>BOND  Lillian</v>
          </cell>
          <cell r="D5" t="str">
            <v>FORTU</v>
          </cell>
          <cell r="E5">
            <v>48.75</v>
          </cell>
          <cell r="F5">
            <v>28</v>
          </cell>
          <cell r="G5">
            <v>48.78</v>
          </cell>
          <cell r="H5">
            <v>31</v>
          </cell>
          <cell r="I5">
            <v>0.0011288194444444447</v>
          </cell>
          <cell r="J5">
            <v>30</v>
          </cell>
        </row>
        <row r="6">
          <cell r="C6" t="str">
            <v>ALEXANDER  Carly</v>
          </cell>
          <cell r="D6" t="str">
            <v>CALAB</v>
          </cell>
          <cell r="E6">
            <v>48.36</v>
          </cell>
          <cell r="F6">
            <v>27</v>
          </cell>
          <cell r="G6">
            <v>48.72</v>
          </cell>
          <cell r="H6">
            <v>29</v>
          </cell>
          <cell r="I6">
            <v>0.001123611111111111</v>
          </cell>
          <cell r="J6">
            <v>28</v>
          </cell>
        </row>
        <row r="7">
          <cell r="C7" t="str">
            <v>BELLIVEAU  Chloe</v>
          </cell>
          <cell r="D7" t="str">
            <v>EDEL</v>
          </cell>
          <cell r="E7">
            <v>48.26</v>
          </cell>
          <cell r="F7">
            <v>26</v>
          </cell>
          <cell r="G7">
            <v>48.84</v>
          </cell>
          <cell r="H7">
            <v>32</v>
          </cell>
          <cell r="I7">
            <v>0.0011238425925925927</v>
          </cell>
          <cell r="J7">
            <v>29</v>
          </cell>
        </row>
        <row r="8">
          <cell r="C8" t="str">
            <v>WYLD  Claudia</v>
          </cell>
          <cell r="D8" t="str">
            <v>CASCA</v>
          </cell>
          <cell r="E8">
            <v>47.87</v>
          </cell>
          <cell r="F8">
            <v>25</v>
          </cell>
          <cell r="G8">
            <v>47.28</v>
          </cell>
          <cell r="H8">
            <v>20</v>
          </cell>
          <cell r="I8">
            <v>0.0011012731481481483</v>
          </cell>
          <cell r="J8">
            <v>22</v>
          </cell>
        </row>
        <row r="9">
          <cell r="C9" t="str">
            <v>HÉBERT  Brianna</v>
          </cell>
          <cell r="D9" t="str">
            <v>ESCF</v>
          </cell>
          <cell r="E9">
            <v>47.82</v>
          </cell>
          <cell r="F9">
            <v>24</v>
          </cell>
          <cell r="G9">
            <v>47.51</v>
          </cell>
          <cell r="H9">
            <v>23</v>
          </cell>
          <cell r="I9">
            <v>0.0011033564814814814</v>
          </cell>
          <cell r="J9">
            <v>23</v>
          </cell>
        </row>
        <row r="10">
          <cell r="C10" t="str">
            <v>BREDBERG CANIZARES  Didi</v>
          </cell>
          <cell r="D10" t="str">
            <v>FORTU</v>
          </cell>
          <cell r="E10">
            <v>47.77</v>
          </cell>
          <cell r="F10">
            <v>23</v>
          </cell>
          <cell r="G10">
            <v>48.74</v>
          </cell>
          <cell r="H10">
            <v>30</v>
          </cell>
          <cell r="I10">
            <v>0.0011170138888888887</v>
          </cell>
          <cell r="J10">
            <v>25</v>
          </cell>
        </row>
        <row r="11">
          <cell r="C11" t="str">
            <v>MACDONALD  Cara</v>
          </cell>
          <cell r="D11" t="str">
            <v>FORTU</v>
          </cell>
          <cell r="E11">
            <v>47.71</v>
          </cell>
          <cell r="F11">
            <v>22</v>
          </cell>
          <cell r="G11">
            <v>48.3</v>
          </cell>
          <cell r="H11">
            <v>27</v>
          </cell>
          <cell r="I11">
            <v>0.0011112268518518517</v>
          </cell>
          <cell r="J11">
            <v>24</v>
          </cell>
        </row>
        <row r="12">
          <cell r="C12" t="str">
            <v>JAGURA  Noémie</v>
          </cell>
          <cell r="D12" t="str">
            <v>EDEL</v>
          </cell>
          <cell r="E12">
            <v>47.5</v>
          </cell>
          <cell r="F12">
            <v>21</v>
          </cell>
          <cell r="G12">
            <v>47.07</v>
          </cell>
          <cell r="H12">
            <v>19</v>
          </cell>
          <cell r="I12">
            <v>0.0010945601851851852</v>
          </cell>
          <cell r="J12">
            <v>19</v>
          </cell>
        </row>
        <row r="13">
          <cell r="C13" t="str">
            <v>LAVOIE  Samuelle</v>
          </cell>
          <cell r="D13" t="str">
            <v>EDEL</v>
          </cell>
          <cell r="E13">
            <v>47.4</v>
          </cell>
          <cell r="F13">
            <v>20</v>
          </cell>
          <cell r="G13">
            <v>47.48</v>
          </cell>
          <cell r="H13">
            <v>21</v>
          </cell>
          <cell r="I13">
            <v>0.0010981481481481482</v>
          </cell>
          <cell r="J13">
            <v>21</v>
          </cell>
        </row>
        <row r="14">
          <cell r="C14" t="str">
            <v>OLO  Tuuli</v>
          </cell>
          <cell r="D14" t="str">
            <v>VORLA</v>
          </cell>
          <cell r="E14">
            <v>47.39</v>
          </cell>
          <cell r="F14">
            <v>19</v>
          </cell>
          <cell r="G14">
            <v>47.48</v>
          </cell>
          <cell r="H14">
            <v>21</v>
          </cell>
          <cell r="I14">
            <v>0.0010980324074074074</v>
          </cell>
          <cell r="J14">
            <v>20</v>
          </cell>
        </row>
        <row r="15">
          <cell r="C15" t="str">
            <v>KUZUGUDENLI  Ada</v>
          </cell>
          <cell r="D15" t="str">
            <v>FORTU</v>
          </cell>
          <cell r="E15">
            <v>47.2</v>
          </cell>
          <cell r="F15">
            <v>18</v>
          </cell>
          <cell r="G15">
            <v>46.63</v>
          </cell>
          <cell r="H15">
            <v>15</v>
          </cell>
          <cell r="I15">
            <v>0.0010859953703703702</v>
          </cell>
          <cell r="J15">
            <v>18</v>
          </cell>
        </row>
        <row r="16">
          <cell r="C16" t="str">
            <v>BESHARAH-HREBACKA  Toshka</v>
          </cell>
          <cell r="D16" t="str">
            <v>CASCA</v>
          </cell>
          <cell r="E16">
            <v>46.78</v>
          </cell>
          <cell r="F16">
            <v>17</v>
          </cell>
          <cell r="G16">
            <v>45.44</v>
          </cell>
          <cell r="H16">
            <v>10</v>
          </cell>
          <cell r="I16">
            <v>0.0010673611111111112</v>
          </cell>
          <cell r="J16">
            <v>13</v>
          </cell>
        </row>
        <row r="17">
          <cell r="C17" t="str">
            <v>SIMARD  Clodie-Anne</v>
          </cell>
          <cell r="D17" t="str">
            <v>MARIE</v>
          </cell>
          <cell r="E17">
            <v>46.68</v>
          </cell>
          <cell r="F17">
            <v>16</v>
          </cell>
          <cell r="G17">
            <v>46.11</v>
          </cell>
          <cell r="H17">
            <v>14</v>
          </cell>
          <cell r="I17">
            <v>0.0010739583333333332</v>
          </cell>
          <cell r="J17">
            <v>14</v>
          </cell>
        </row>
        <row r="18">
          <cell r="C18" t="str">
            <v>GILFILLAN  Kaia</v>
          </cell>
          <cell r="D18" t="str">
            <v>VORLA</v>
          </cell>
          <cell r="E18">
            <v>46.58</v>
          </cell>
          <cell r="F18">
            <v>14</v>
          </cell>
          <cell r="G18">
            <v>46.68</v>
          </cell>
          <cell r="H18">
            <v>16</v>
          </cell>
          <cell r="I18">
            <v>0.0010793981481481481</v>
          </cell>
          <cell r="J18">
            <v>15</v>
          </cell>
        </row>
        <row r="19">
          <cell r="C19" t="str">
            <v>STONHAM  Bailey</v>
          </cell>
          <cell r="D19" t="str">
            <v>CALAB</v>
          </cell>
          <cell r="E19">
            <v>46.58</v>
          </cell>
          <cell r="F19">
            <v>14</v>
          </cell>
          <cell r="G19">
            <v>45.56</v>
          </cell>
          <cell r="H19">
            <v>11</v>
          </cell>
          <cell r="I19">
            <v>0.0010664351851851852</v>
          </cell>
          <cell r="J19">
            <v>12</v>
          </cell>
        </row>
        <row r="20">
          <cell r="C20" t="str">
            <v>GERFAUX  Emeline</v>
          </cell>
          <cell r="D20" t="str">
            <v>ESCF</v>
          </cell>
          <cell r="E20">
            <v>46.55</v>
          </cell>
          <cell r="F20">
            <v>13</v>
          </cell>
          <cell r="G20">
            <v>46.88</v>
          </cell>
          <cell r="H20">
            <v>17</v>
          </cell>
          <cell r="I20">
            <v>0.0010813657407407408</v>
          </cell>
          <cell r="J20">
            <v>16</v>
          </cell>
        </row>
        <row r="21">
          <cell r="C21" t="str">
            <v>BOEHM  Hannah</v>
          </cell>
          <cell r="D21" t="str">
            <v>ESCF</v>
          </cell>
          <cell r="E21">
            <v>46.47</v>
          </cell>
          <cell r="F21">
            <v>12</v>
          </cell>
          <cell r="G21">
            <v>47</v>
          </cell>
          <cell r="H21">
            <v>18</v>
          </cell>
          <cell r="I21">
            <v>0.0010818287037037038</v>
          </cell>
          <cell r="J21">
            <v>17</v>
          </cell>
        </row>
        <row r="22">
          <cell r="C22" t="str">
            <v>STROEDER  Alexandra</v>
          </cell>
          <cell r="D22" t="str">
            <v>MARIE</v>
          </cell>
          <cell r="E22">
            <v>44.91</v>
          </cell>
          <cell r="F22">
            <v>11</v>
          </cell>
          <cell r="G22">
            <v>45.86</v>
          </cell>
          <cell r="H22">
            <v>12</v>
          </cell>
          <cell r="I22">
            <v>0.0010505787037037037</v>
          </cell>
          <cell r="J22">
            <v>11</v>
          </cell>
        </row>
        <row r="23">
          <cell r="C23" t="str">
            <v>CRICHTON  Caitlin</v>
          </cell>
          <cell r="D23" t="str">
            <v>VORLA</v>
          </cell>
          <cell r="E23">
            <v>44.82</v>
          </cell>
          <cell r="F23">
            <v>10</v>
          </cell>
          <cell r="G23">
            <v>44.97</v>
          </cell>
          <cell r="H23">
            <v>8</v>
          </cell>
          <cell r="I23">
            <v>0.001039236111111111</v>
          </cell>
          <cell r="J23">
            <v>9</v>
          </cell>
        </row>
        <row r="24">
          <cell r="C24" t="str">
            <v>GILMOUR  Nicola</v>
          </cell>
          <cell r="D24" t="str">
            <v>MARIE</v>
          </cell>
          <cell r="E24">
            <v>44.74</v>
          </cell>
          <cell r="F24">
            <v>9</v>
          </cell>
          <cell r="G24">
            <v>44.16</v>
          </cell>
          <cell r="H24">
            <v>6</v>
          </cell>
          <cell r="I24">
            <v>0.0010289351851851852</v>
          </cell>
          <cell r="J24">
            <v>7</v>
          </cell>
        </row>
        <row r="25">
          <cell r="C25" t="str">
            <v>WAGNER  Emma</v>
          </cell>
          <cell r="D25" t="str">
            <v>MARIE</v>
          </cell>
          <cell r="E25">
            <v>44.4</v>
          </cell>
          <cell r="F25">
            <v>8</v>
          </cell>
          <cell r="G25">
            <v>42.75</v>
          </cell>
          <cell r="H25">
            <v>3</v>
          </cell>
          <cell r="I25">
            <v>0.0010086805555555554</v>
          </cell>
          <cell r="J25">
            <v>5</v>
          </cell>
        </row>
        <row r="26">
          <cell r="C26" t="str">
            <v>BURKE  Charlotte</v>
          </cell>
          <cell r="D26" t="str">
            <v>VORLA</v>
          </cell>
          <cell r="E26">
            <v>44.3</v>
          </cell>
          <cell r="F26">
            <v>7</v>
          </cell>
          <cell r="G26">
            <v>45.2</v>
          </cell>
          <cell r="H26">
            <v>9</v>
          </cell>
          <cell r="I26">
            <v>0.0010358796296296297</v>
          </cell>
          <cell r="J26">
            <v>8</v>
          </cell>
        </row>
        <row r="27">
          <cell r="C27" t="str">
            <v>PUTTICK  Stella</v>
          </cell>
          <cell r="D27" t="str">
            <v>EDEL</v>
          </cell>
          <cell r="E27">
            <v>44.19</v>
          </cell>
          <cell r="F27">
            <v>6</v>
          </cell>
          <cell r="G27">
            <v>45.91</v>
          </cell>
          <cell r="H27">
            <v>13</v>
          </cell>
          <cell r="I27">
            <v>0.001042824074074074</v>
          </cell>
          <cell r="J27">
            <v>10</v>
          </cell>
        </row>
        <row r="28">
          <cell r="C28" t="str">
            <v>KLOTZ  Saffron</v>
          </cell>
          <cell r="D28" t="str">
            <v>MARIE</v>
          </cell>
          <cell r="E28">
            <v>44</v>
          </cell>
          <cell r="F28">
            <v>5</v>
          </cell>
          <cell r="G28">
            <v>44.81</v>
          </cell>
          <cell r="H28">
            <v>7</v>
          </cell>
          <cell r="I28">
            <v>0.0010278935185185185</v>
          </cell>
          <cell r="J28">
            <v>6</v>
          </cell>
        </row>
        <row r="29">
          <cell r="C29" t="str">
            <v>ARMSTRONG  Reagan</v>
          </cell>
          <cell r="D29" t="str">
            <v>MARIE</v>
          </cell>
          <cell r="E29">
            <v>43.66</v>
          </cell>
          <cell r="F29">
            <v>4</v>
          </cell>
          <cell r="G29">
            <v>43.01</v>
          </cell>
          <cell r="H29">
            <v>4</v>
          </cell>
          <cell r="I29">
            <v>0.0010031250000000001</v>
          </cell>
          <cell r="J29">
            <v>4</v>
          </cell>
        </row>
        <row r="30">
          <cell r="C30" t="str">
            <v>VAIL  Hannah</v>
          </cell>
          <cell r="D30" t="str">
            <v>VORLA</v>
          </cell>
          <cell r="E30">
            <v>43.23</v>
          </cell>
          <cell r="F30">
            <v>3</v>
          </cell>
          <cell r="G30">
            <v>42.65</v>
          </cell>
          <cell r="H30">
            <v>2</v>
          </cell>
          <cell r="I30">
            <v>0.0009939814814814815</v>
          </cell>
          <cell r="J30">
            <v>3</v>
          </cell>
        </row>
        <row r="31">
          <cell r="C31" t="str">
            <v>NICOLICI  Andreea</v>
          </cell>
          <cell r="D31" t="str">
            <v>FORTU</v>
          </cell>
          <cell r="E31">
            <v>42.53</v>
          </cell>
          <cell r="F31">
            <v>2</v>
          </cell>
          <cell r="G31">
            <v>43.12</v>
          </cell>
          <cell r="H31">
            <v>5</v>
          </cell>
          <cell r="I31">
            <v>0.0009913194444444444</v>
          </cell>
          <cell r="J31">
            <v>2</v>
          </cell>
        </row>
        <row r="32">
          <cell r="C32" t="str">
            <v>HAMILTON  Gillian</v>
          </cell>
          <cell r="D32" t="str">
            <v>FORTU</v>
          </cell>
          <cell r="E32">
            <v>41.79</v>
          </cell>
          <cell r="F32">
            <v>1</v>
          </cell>
          <cell r="G32">
            <v>41.71</v>
          </cell>
          <cell r="H32">
            <v>1</v>
          </cell>
          <cell r="I32">
            <v>0.0009664351851851852</v>
          </cell>
          <cell r="J32">
            <v>1</v>
          </cell>
        </row>
        <row r="33">
          <cell r="C33" t="str">
            <v>NOVAS-PENA  Isabel</v>
          </cell>
          <cell r="D33" t="str">
            <v>EDEL</v>
          </cell>
          <cell r="E33">
            <v>49.22</v>
          </cell>
          <cell r="F33">
            <v>31</v>
          </cell>
          <cell r="G33">
            <v>48.55</v>
          </cell>
          <cell r="H33">
            <v>28</v>
          </cell>
          <cell r="I33">
            <v>0.0011315972222222224</v>
          </cell>
          <cell r="J33">
            <v>32</v>
          </cell>
        </row>
        <row r="34">
          <cell r="C34" t="str">
            <v>WHEATLEY  Lauren</v>
          </cell>
          <cell r="D34" t="str">
            <v>EDEL</v>
          </cell>
          <cell r="E34">
            <v>49.6</v>
          </cell>
          <cell r="F34">
            <v>32</v>
          </cell>
          <cell r="G34">
            <v>47.93</v>
          </cell>
          <cell r="H34">
            <v>26</v>
          </cell>
          <cell r="I34">
            <v>0.0011288194444444447</v>
          </cell>
          <cell r="J34">
            <v>30</v>
          </cell>
        </row>
        <row r="35">
          <cell r="C35" t="str">
            <v>DIONNE  Felicia</v>
          </cell>
          <cell r="D35" t="str">
            <v>EDEL</v>
          </cell>
          <cell r="E35">
            <v>49.96</v>
          </cell>
          <cell r="F35">
            <v>33</v>
          </cell>
          <cell r="G35">
            <v>50.81</v>
          </cell>
          <cell r="H35">
            <v>39</v>
          </cell>
          <cell r="I35">
            <v>0.0011663194444444444</v>
          </cell>
          <cell r="J35">
            <v>37</v>
          </cell>
        </row>
        <row r="36">
          <cell r="C36" t="str">
            <v>BUZDUGAN  Sara</v>
          </cell>
          <cell r="D36" t="str">
            <v>VORLA</v>
          </cell>
          <cell r="E36">
            <v>50.17</v>
          </cell>
          <cell r="F36">
            <v>34</v>
          </cell>
          <cell r="G36">
            <v>49.14</v>
          </cell>
          <cell r="H36">
            <v>34</v>
          </cell>
          <cell r="I36">
            <v>0.0011494212962962962</v>
          </cell>
          <cell r="J36">
            <v>34</v>
          </cell>
        </row>
        <row r="37">
          <cell r="C37" t="str">
            <v>TURNER-PATRY  Jamie</v>
          </cell>
          <cell r="D37" t="str">
            <v>MARIE</v>
          </cell>
          <cell r="E37">
            <v>50.18</v>
          </cell>
          <cell r="F37">
            <v>35</v>
          </cell>
          <cell r="G37">
            <v>48.93</v>
          </cell>
          <cell r="H37">
            <v>33</v>
          </cell>
          <cell r="I37">
            <v>0.0011471064814814814</v>
          </cell>
          <cell r="J37">
            <v>33</v>
          </cell>
        </row>
        <row r="38">
          <cell r="C38" t="str">
            <v>BOLIC  Natasa</v>
          </cell>
          <cell r="D38" t="str">
            <v>VORLA</v>
          </cell>
          <cell r="E38">
            <v>50.46</v>
          </cell>
          <cell r="F38">
            <v>36</v>
          </cell>
          <cell r="G38">
            <v>49.2</v>
          </cell>
          <cell r="H38">
            <v>35</v>
          </cell>
          <cell r="I38">
            <v>0.0011534722222222222</v>
          </cell>
          <cell r="J38">
            <v>35</v>
          </cell>
        </row>
        <row r="39">
          <cell r="C39" t="str">
            <v>LEVESQUE  Chloe</v>
          </cell>
          <cell r="D39" t="str">
            <v>MARIE</v>
          </cell>
          <cell r="E39">
            <v>50.49</v>
          </cell>
          <cell r="F39">
            <v>37</v>
          </cell>
          <cell r="G39">
            <v>49.21</v>
          </cell>
          <cell r="H39">
            <v>36</v>
          </cell>
          <cell r="I39">
            <v>0.0011539351851851851</v>
          </cell>
          <cell r="J39">
            <v>36</v>
          </cell>
        </row>
        <row r="40">
          <cell r="C40" t="str">
            <v>ROCHELEAU  Chloe</v>
          </cell>
          <cell r="D40" t="str">
            <v>VORLA</v>
          </cell>
          <cell r="E40">
            <v>51.14</v>
          </cell>
          <cell r="F40">
            <v>38</v>
          </cell>
          <cell r="G40">
            <v>50.75</v>
          </cell>
          <cell r="H40">
            <v>38</v>
          </cell>
          <cell r="I40">
            <v>0.0011792824074074075</v>
          </cell>
          <cell r="J40">
            <v>38</v>
          </cell>
        </row>
        <row r="41">
          <cell r="C41" t="str">
            <v>CONRAD  Madison</v>
          </cell>
          <cell r="D41" t="str">
            <v>MARIE</v>
          </cell>
          <cell r="E41">
            <v>51.24</v>
          </cell>
          <cell r="F41">
            <v>39</v>
          </cell>
          <cell r="G41" t="str">
            <v>DNF</v>
          </cell>
        </row>
        <row r="42">
          <cell r="C42" t="str">
            <v>ALLAM  Sarah</v>
          </cell>
          <cell r="D42" t="str">
            <v>FORTU</v>
          </cell>
          <cell r="E42">
            <v>51.64</v>
          </cell>
          <cell r="F42">
            <v>40</v>
          </cell>
          <cell r="G42">
            <v>50.4</v>
          </cell>
          <cell r="H42">
            <v>37</v>
          </cell>
          <cell r="I42">
            <v>0.0011810185185185185</v>
          </cell>
          <cell r="J42">
            <v>39</v>
          </cell>
        </row>
        <row r="43">
          <cell r="C43" t="str">
            <v>LAVOIE  Justine</v>
          </cell>
          <cell r="D43" t="str">
            <v>EDEL</v>
          </cell>
          <cell r="E43">
            <v>51.85</v>
          </cell>
          <cell r="F43">
            <v>41</v>
          </cell>
          <cell r="G43">
            <v>53.08</v>
          </cell>
          <cell r="H43">
            <v>43</v>
          </cell>
          <cell r="I43">
            <v>0.0012144675925925925</v>
          </cell>
          <cell r="J43">
            <v>41</v>
          </cell>
        </row>
        <row r="44">
          <cell r="C44" t="str">
            <v>DUCIAUME  Léa</v>
          </cell>
          <cell r="D44" t="str">
            <v>EDEL</v>
          </cell>
          <cell r="E44">
            <v>52.04</v>
          </cell>
          <cell r="F44">
            <v>42</v>
          </cell>
          <cell r="G44">
            <v>53.3</v>
          </cell>
          <cell r="H44">
            <v>44</v>
          </cell>
          <cell r="I44">
            <v>0.001219212962962963</v>
          </cell>
          <cell r="J44">
            <v>44</v>
          </cell>
        </row>
        <row r="45">
          <cell r="C45" t="str">
            <v>PHILLIPS  Claire</v>
          </cell>
          <cell r="D45" t="str">
            <v>MARIE</v>
          </cell>
          <cell r="E45">
            <v>52.16</v>
          </cell>
          <cell r="F45">
            <v>43</v>
          </cell>
          <cell r="G45">
            <v>52.78</v>
          </cell>
          <cell r="H45">
            <v>42</v>
          </cell>
          <cell r="I45">
            <v>0.0012145833333333334</v>
          </cell>
          <cell r="J45">
            <v>42</v>
          </cell>
        </row>
        <row r="46">
          <cell r="C46" t="str">
            <v>GAGNON  Jacqueline</v>
          </cell>
          <cell r="D46" t="str">
            <v>MARIE</v>
          </cell>
          <cell r="E46">
            <v>52.38</v>
          </cell>
          <cell r="F46">
            <v>44</v>
          </cell>
          <cell r="G46">
            <v>51.76</v>
          </cell>
          <cell r="H46">
            <v>41</v>
          </cell>
          <cell r="I46">
            <v>0.0012053240740740742</v>
          </cell>
          <cell r="J46">
            <v>40</v>
          </cell>
        </row>
        <row r="47">
          <cell r="C47" t="str">
            <v>BÉRUBÉ  Jade</v>
          </cell>
          <cell r="D47" t="str">
            <v>ESCF</v>
          </cell>
          <cell r="E47">
            <v>52.47</v>
          </cell>
          <cell r="F47">
            <v>45</v>
          </cell>
          <cell r="G47">
            <v>53.69</v>
          </cell>
          <cell r="H47">
            <v>45</v>
          </cell>
          <cell r="I47">
            <v>0.0012287037037037039</v>
          </cell>
          <cell r="J47">
            <v>45</v>
          </cell>
        </row>
        <row r="48">
          <cell r="C48" t="str">
            <v>JOHNSON  Alexandra</v>
          </cell>
          <cell r="D48" t="str">
            <v>FORTU</v>
          </cell>
          <cell r="E48">
            <v>53.62</v>
          </cell>
          <cell r="F48">
            <v>46</v>
          </cell>
          <cell r="G48">
            <v>51.37</v>
          </cell>
          <cell r="H48">
            <v>40</v>
          </cell>
          <cell r="I48">
            <v>0.001215162037037037</v>
          </cell>
          <cell r="J48">
            <v>43</v>
          </cell>
        </row>
        <row r="49">
          <cell r="C49" t="str">
            <v>PYTURA  Madeleine</v>
          </cell>
          <cell r="D49" t="str">
            <v>EDEL</v>
          </cell>
          <cell r="E49">
            <v>54.12</v>
          </cell>
          <cell r="F49">
            <v>47</v>
          </cell>
          <cell r="G49">
            <v>55.49</v>
          </cell>
          <cell r="H49">
            <v>47</v>
          </cell>
          <cell r="I49">
            <v>0.0012686342592592593</v>
          </cell>
          <cell r="J49">
            <v>46</v>
          </cell>
        </row>
        <row r="50">
          <cell r="C50" t="str">
            <v>BAZINET GILL  Celeste</v>
          </cell>
          <cell r="D50" t="str">
            <v>EDEL</v>
          </cell>
          <cell r="E50">
            <v>54.3</v>
          </cell>
          <cell r="F50">
            <v>48</v>
          </cell>
          <cell r="G50">
            <v>55.56</v>
          </cell>
          <cell r="H50">
            <v>48</v>
          </cell>
          <cell r="I50">
            <v>0.0012715277777777779</v>
          </cell>
          <cell r="J50">
            <v>47</v>
          </cell>
        </row>
        <row r="51">
          <cell r="C51" t="str">
            <v>DENISON  Meredith</v>
          </cell>
          <cell r="D51" t="str">
            <v>VORLA</v>
          </cell>
          <cell r="E51">
            <v>54.6</v>
          </cell>
          <cell r="F51">
            <v>49</v>
          </cell>
          <cell r="G51">
            <v>55.35</v>
          </cell>
          <cell r="H51">
            <v>46</v>
          </cell>
          <cell r="I51">
            <v>0.0012725694444444444</v>
          </cell>
          <cell r="J51">
            <v>48</v>
          </cell>
        </row>
        <row r="52">
          <cell r="C52" t="str">
            <v>PERRON  Laurielle</v>
          </cell>
          <cell r="D52" t="str">
            <v>EDEL</v>
          </cell>
          <cell r="E52">
            <v>55.03</v>
          </cell>
          <cell r="F52">
            <v>50</v>
          </cell>
          <cell r="G52">
            <v>57.33</v>
          </cell>
          <cell r="H52">
            <v>52</v>
          </cell>
          <cell r="I52">
            <v>0.0013004629629629631</v>
          </cell>
          <cell r="J52">
            <v>49</v>
          </cell>
        </row>
        <row r="53">
          <cell r="C53" t="str">
            <v>BRETT  ella</v>
          </cell>
          <cell r="D53" t="str">
            <v>FORTU</v>
          </cell>
          <cell r="E53">
            <v>57.09</v>
          </cell>
          <cell r="F53">
            <v>51</v>
          </cell>
          <cell r="G53">
            <v>59.03</v>
          </cell>
          <cell r="H53">
            <v>55</v>
          </cell>
          <cell r="I53">
            <v>0.0013439814814814816</v>
          </cell>
          <cell r="J53">
            <v>54</v>
          </cell>
        </row>
        <row r="54">
          <cell r="C54" t="str">
            <v>GRUNDON  Olivia</v>
          </cell>
          <cell r="D54" t="str">
            <v>EDEL</v>
          </cell>
          <cell r="E54">
            <v>57.34</v>
          </cell>
          <cell r="F54">
            <v>52</v>
          </cell>
          <cell r="G54">
            <v>56.35</v>
          </cell>
          <cell r="H54">
            <v>51</v>
          </cell>
          <cell r="I54">
            <v>0.0013158564814814812</v>
          </cell>
          <cell r="J54">
            <v>51</v>
          </cell>
        </row>
        <row r="55">
          <cell r="C55" t="str">
            <v>KEUNINCKX  Kate</v>
          </cell>
          <cell r="D55" t="str">
            <v>CALAB</v>
          </cell>
          <cell r="E55">
            <v>57.43</v>
          </cell>
          <cell r="F55">
            <v>53</v>
          </cell>
          <cell r="G55">
            <v>55.82</v>
          </cell>
          <cell r="H55">
            <v>49</v>
          </cell>
          <cell r="I55">
            <v>0.0013107638888888889</v>
          </cell>
          <cell r="J55">
            <v>50</v>
          </cell>
        </row>
        <row r="56">
          <cell r="C56" t="str">
            <v>LACROIX  Emilie</v>
          </cell>
          <cell r="D56" t="str">
            <v>CASCA</v>
          </cell>
          <cell r="E56">
            <v>57.94</v>
          </cell>
          <cell r="F56">
            <v>54</v>
          </cell>
          <cell r="G56">
            <v>57.84</v>
          </cell>
          <cell r="H56">
            <v>54</v>
          </cell>
          <cell r="I56">
            <v>0.0013400462962962964</v>
          </cell>
          <cell r="J56">
            <v>53</v>
          </cell>
        </row>
        <row r="57">
          <cell r="C57" t="str">
            <v>OLIVIER-FORTIER  Roxanne</v>
          </cell>
          <cell r="D57" t="str">
            <v>EDEL</v>
          </cell>
          <cell r="E57">
            <v>57.95</v>
          </cell>
          <cell r="F57">
            <v>55</v>
          </cell>
          <cell r="G57">
            <v>57.56</v>
          </cell>
          <cell r="H57">
            <v>53</v>
          </cell>
          <cell r="I57">
            <v>0.0013369212962962963</v>
          </cell>
          <cell r="J57">
            <v>52</v>
          </cell>
        </row>
        <row r="58">
          <cell r="C58" t="str">
            <v>COTTER  Tori</v>
          </cell>
          <cell r="D58" t="str">
            <v>CALAB</v>
          </cell>
          <cell r="E58" t="str">
            <v>DNF</v>
          </cell>
          <cell r="G58">
            <v>56.18</v>
          </cell>
          <cell r="H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4"/>
  <sheetViews>
    <sheetView showGridLines="0" showZeros="0" tabSelected="1" zoomScalePageLayoutView="0" workbookViewId="0" topLeftCell="C1">
      <pane ySplit="6" topLeftCell="A7" activePane="bottomLeft" state="frozen"/>
      <selection pane="topLeft" activeCell="X7" sqref="X7"/>
      <selection pane="bottomLeft" activeCell="A7" sqref="A7:BF66"/>
    </sheetView>
  </sheetViews>
  <sheetFormatPr defaultColWidth="9.140625" defaultRowHeight="12.75"/>
  <cols>
    <col min="1" max="1" width="4.7109375" style="1" customWidth="1"/>
    <col min="2" max="2" width="29.7109375" style="0" customWidth="1"/>
    <col min="3" max="3" width="8.28125" style="0" customWidth="1"/>
    <col min="4" max="4" width="8.140625" style="0" customWidth="1"/>
    <col min="5" max="5" width="8.421875" style="6" customWidth="1"/>
    <col min="6" max="17" width="6.7109375" style="6" hidden="1" customWidth="1"/>
    <col min="18" max="18" width="5.7109375" style="17" customWidth="1"/>
    <col min="19" max="19" width="4.28125" style="15" customWidth="1"/>
    <col min="20" max="20" width="5.57421875" style="16" customWidth="1"/>
    <col min="21" max="21" width="7.140625" style="17" customWidth="1"/>
    <col min="22" max="22" width="4.28125" style="8" customWidth="1"/>
    <col min="23" max="23" width="4.140625" style="16" customWidth="1"/>
    <col min="24" max="24" width="1.57421875" style="0" customWidth="1"/>
    <col min="25" max="25" width="7.140625" style="0" customWidth="1"/>
    <col min="26" max="26" width="4.28125" style="8" customWidth="1"/>
    <col min="27" max="27" width="4.140625" style="0" customWidth="1"/>
    <col min="28" max="28" width="7.140625" style="0" customWidth="1"/>
    <col min="29" max="29" width="4.28125" style="8" customWidth="1"/>
    <col min="30" max="30" width="4.140625" style="0" customWidth="1"/>
    <col min="31" max="31" width="1.1484375" style="0" customWidth="1"/>
    <col min="32" max="32" width="7.140625" style="0" customWidth="1"/>
    <col min="33" max="33" width="4.28125" style="8" customWidth="1"/>
    <col min="34" max="34" width="4.140625" style="0" customWidth="1"/>
    <col min="35" max="35" width="7.140625" style="0" customWidth="1"/>
    <col min="36" max="36" width="4.28125" style="0" customWidth="1"/>
    <col min="37" max="37" width="4.140625" style="0" customWidth="1"/>
    <col min="38" max="38" width="2.00390625" style="0" customWidth="1"/>
    <col min="39" max="39" width="7.140625" style="0" customWidth="1"/>
    <col min="40" max="40" width="4.28125" style="0" customWidth="1"/>
    <col min="41" max="41" width="4.140625" style="9" customWidth="1"/>
    <col min="42" max="42" width="7.140625" style="0" customWidth="1"/>
    <col min="43" max="43" width="4.28125" style="0" customWidth="1"/>
    <col min="44" max="44" width="4.140625" style="9" customWidth="1"/>
    <col min="45" max="45" width="3.28125" style="0" customWidth="1"/>
    <col min="46" max="46" width="7.140625" style="0" customWidth="1"/>
    <col min="47" max="47" width="4.28125" style="8" customWidth="1"/>
    <col min="48" max="48" width="4.140625" style="0" customWidth="1"/>
    <col min="49" max="49" width="7.140625" style="0" customWidth="1"/>
    <col min="50" max="50" width="4.28125" style="0" customWidth="1"/>
    <col min="51" max="51" width="4.140625" style="0" customWidth="1"/>
    <col min="52" max="52" width="2.00390625" style="0" customWidth="1"/>
    <col min="53" max="53" width="7.140625" style="0" customWidth="1"/>
    <col min="54" max="54" width="4.28125" style="0" customWidth="1"/>
    <col min="55" max="55" width="4.140625" style="9" customWidth="1"/>
    <col min="56" max="56" width="7.140625" style="0" customWidth="1"/>
    <col min="57" max="57" width="4.28125" style="0" customWidth="1"/>
    <col min="58" max="58" width="4.140625" style="9" customWidth="1"/>
  </cols>
  <sheetData>
    <row r="1" spans="2:27" ht="18">
      <c r="B1" s="2" t="s">
        <v>0</v>
      </c>
      <c r="C1" s="2"/>
      <c r="D1" s="3"/>
      <c r="E1" s="4"/>
      <c r="F1" s="5"/>
      <c r="G1" s="5"/>
      <c r="H1" s="5"/>
      <c r="I1" s="5"/>
      <c r="J1" s="5"/>
      <c r="K1" s="5"/>
      <c r="L1" s="5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27" ht="18">
      <c r="B2" s="2" t="s">
        <v>1</v>
      </c>
      <c r="C2" s="2"/>
      <c r="D2" s="3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18" ht="18" customHeight="1">
      <c r="B3" s="12" t="s">
        <v>2</v>
      </c>
      <c r="C3" s="12"/>
      <c r="D3" s="13"/>
      <c r="E3" s="1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4" t="s">
        <v>3</v>
      </c>
    </row>
    <row r="4" spans="2:58" ht="12.75">
      <c r="B4" s="18"/>
      <c r="C4" s="19"/>
      <c r="D4" s="20"/>
      <c r="E4" s="21"/>
      <c r="F4" s="22" t="s">
        <v>4</v>
      </c>
      <c r="G4" s="22" t="s">
        <v>4</v>
      </c>
      <c r="H4" s="22" t="s">
        <v>4</v>
      </c>
      <c r="I4" s="22" t="s">
        <v>5</v>
      </c>
      <c r="J4" s="22" t="s">
        <v>5</v>
      </c>
      <c r="K4" s="22" t="s">
        <v>5</v>
      </c>
      <c r="L4" s="22" t="s">
        <v>5</v>
      </c>
      <c r="M4" s="22" t="s">
        <v>6</v>
      </c>
      <c r="N4" s="22" t="s">
        <v>6</v>
      </c>
      <c r="O4" s="22" t="s">
        <v>7</v>
      </c>
      <c r="P4" s="22" t="s">
        <v>6</v>
      </c>
      <c r="Q4" s="22" t="s">
        <v>6</v>
      </c>
      <c r="R4" s="23" t="s">
        <v>8</v>
      </c>
      <c r="S4" s="24"/>
      <c r="T4" s="24"/>
      <c r="U4" s="24"/>
      <c r="V4" s="24"/>
      <c r="W4" s="25"/>
      <c r="X4" s="26"/>
      <c r="Y4" s="23" t="s">
        <v>9</v>
      </c>
      <c r="Z4" s="24"/>
      <c r="AA4" s="24"/>
      <c r="AB4" s="24"/>
      <c r="AC4" s="24"/>
      <c r="AD4" s="25"/>
      <c r="AE4" s="26"/>
      <c r="AF4" s="27" t="s">
        <v>10</v>
      </c>
      <c r="AG4" s="28"/>
      <c r="AH4" s="28"/>
      <c r="AI4" s="28"/>
      <c r="AJ4" s="28"/>
      <c r="AK4" s="29"/>
      <c r="AL4" s="26"/>
      <c r="AM4" s="27" t="s">
        <v>11</v>
      </c>
      <c r="AN4" s="28"/>
      <c r="AO4" s="28"/>
      <c r="AP4" s="28"/>
      <c r="AQ4" s="28"/>
      <c r="AR4" s="29"/>
      <c r="AT4" s="27" t="s">
        <v>12</v>
      </c>
      <c r="AU4" s="28"/>
      <c r="AV4" s="28"/>
      <c r="AW4" s="28"/>
      <c r="AX4" s="28"/>
      <c r="AY4" s="29"/>
      <c r="BA4" s="27" t="s">
        <v>13</v>
      </c>
      <c r="BB4" s="28"/>
      <c r="BC4" s="28"/>
      <c r="BD4" s="28"/>
      <c r="BE4" s="28"/>
      <c r="BF4" s="29"/>
    </row>
    <row r="5" spans="1:58" s="38" customFormat="1" ht="12.75">
      <c r="A5" s="30"/>
      <c r="B5" s="31"/>
      <c r="C5" s="31"/>
      <c r="D5" s="32"/>
      <c r="E5" s="33"/>
      <c r="F5" s="34"/>
      <c r="G5" s="34"/>
      <c r="H5" s="34"/>
      <c r="I5" s="34"/>
      <c r="J5" s="34"/>
      <c r="K5" s="34"/>
      <c r="L5" s="34"/>
      <c r="M5" s="34"/>
      <c r="N5" s="34"/>
      <c r="O5" s="35"/>
      <c r="P5" s="35"/>
      <c r="Q5" s="35"/>
      <c r="R5" s="23" t="s">
        <v>14</v>
      </c>
      <c r="S5" s="24"/>
      <c r="T5" s="24"/>
      <c r="U5" s="23" t="s">
        <v>15</v>
      </c>
      <c r="V5" s="24"/>
      <c r="W5" s="24"/>
      <c r="X5" s="36"/>
      <c r="Y5" s="23" t="s">
        <v>14</v>
      </c>
      <c r="Z5" s="24"/>
      <c r="AA5" s="24"/>
      <c r="AB5" s="23" t="s">
        <v>15</v>
      </c>
      <c r="AC5" s="24"/>
      <c r="AD5" s="24"/>
      <c r="AE5" s="37"/>
      <c r="AF5" s="23" t="s">
        <v>7</v>
      </c>
      <c r="AG5" s="24"/>
      <c r="AH5" s="24"/>
      <c r="AI5" s="23" t="s">
        <v>4</v>
      </c>
      <c r="AJ5" s="24"/>
      <c r="AK5" s="24"/>
      <c r="AL5" s="36"/>
      <c r="AM5" s="23" t="s">
        <v>14</v>
      </c>
      <c r="AN5" s="24"/>
      <c r="AO5" s="24"/>
      <c r="AP5" s="23" t="s">
        <v>15</v>
      </c>
      <c r="AQ5" s="24"/>
      <c r="AR5" s="24"/>
      <c r="AT5" s="23" t="s">
        <v>14</v>
      </c>
      <c r="AU5" s="24"/>
      <c r="AV5" s="24"/>
      <c r="AW5" s="23" t="s">
        <v>15</v>
      </c>
      <c r="AX5" s="24"/>
      <c r="AY5" s="24"/>
      <c r="BA5" s="23" t="s">
        <v>14</v>
      </c>
      <c r="BB5" s="24"/>
      <c r="BC5" s="24"/>
      <c r="BD5" s="23" t="s">
        <v>15</v>
      </c>
      <c r="BE5" s="24"/>
      <c r="BF5" s="24"/>
    </row>
    <row r="6" spans="1:58" ht="12.75">
      <c r="A6" s="39" t="s">
        <v>16</v>
      </c>
      <c r="B6" s="40" t="s">
        <v>17</v>
      </c>
      <c r="C6" s="40" t="s">
        <v>18</v>
      </c>
      <c r="D6" s="40" t="s">
        <v>19</v>
      </c>
      <c r="E6" s="41" t="s">
        <v>20</v>
      </c>
      <c r="F6" s="42" t="s">
        <v>21</v>
      </c>
      <c r="G6" s="42" t="s">
        <v>21</v>
      </c>
      <c r="H6" s="42" t="s">
        <v>21</v>
      </c>
      <c r="I6" s="42" t="s">
        <v>21</v>
      </c>
      <c r="J6" s="42"/>
      <c r="K6" s="42" t="s">
        <v>21</v>
      </c>
      <c r="L6" s="42" t="s">
        <v>21</v>
      </c>
      <c r="M6" s="42" t="s">
        <v>21</v>
      </c>
      <c r="N6" s="42" t="s">
        <v>21</v>
      </c>
      <c r="O6" s="42"/>
      <c r="P6" s="42"/>
      <c r="Q6" s="42"/>
      <c r="R6" s="43" t="s">
        <v>22</v>
      </c>
      <c r="S6" s="44" t="s">
        <v>23</v>
      </c>
      <c r="T6" s="45" t="s">
        <v>21</v>
      </c>
      <c r="U6" s="46" t="s">
        <v>22</v>
      </c>
      <c r="V6" s="44" t="s">
        <v>23</v>
      </c>
      <c r="W6" s="45" t="s">
        <v>21</v>
      </c>
      <c r="X6" s="26"/>
      <c r="Y6" s="43" t="s">
        <v>22</v>
      </c>
      <c r="Z6" s="44" t="s">
        <v>23</v>
      </c>
      <c r="AA6" s="45" t="s">
        <v>21</v>
      </c>
      <c r="AB6" s="46" t="s">
        <v>22</v>
      </c>
      <c r="AC6" s="44" t="s">
        <v>23</v>
      </c>
      <c r="AD6" s="45" t="s">
        <v>21</v>
      </c>
      <c r="AE6" s="47"/>
      <c r="AF6" s="43" t="s">
        <v>22</v>
      </c>
      <c r="AG6" s="44" t="s">
        <v>23</v>
      </c>
      <c r="AH6" s="45" t="s">
        <v>21</v>
      </c>
      <c r="AI6" s="46" t="s">
        <v>22</v>
      </c>
      <c r="AJ6" s="44" t="s">
        <v>23</v>
      </c>
      <c r="AK6" s="45" t="s">
        <v>21</v>
      </c>
      <c r="AL6" s="48"/>
      <c r="AM6" s="43" t="s">
        <v>22</v>
      </c>
      <c r="AN6" s="44" t="s">
        <v>23</v>
      </c>
      <c r="AO6" s="45" t="s">
        <v>21</v>
      </c>
      <c r="AP6" s="46" t="s">
        <v>22</v>
      </c>
      <c r="AQ6" s="44" t="s">
        <v>23</v>
      </c>
      <c r="AR6" s="45" t="s">
        <v>21</v>
      </c>
      <c r="AT6" s="43" t="s">
        <v>22</v>
      </c>
      <c r="AU6" s="44" t="s">
        <v>23</v>
      </c>
      <c r="AV6" s="45" t="s">
        <v>21</v>
      </c>
      <c r="AW6" s="46" t="s">
        <v>22</v>
      </c>
      <c r="AX6" s="44" t="s">
        <v>23</v>
      </c>
      <c r="AY6" s="45" t="s">
        <v>21</v>
      </c>
      <c r="AZ6" s="48"/>
      <c r="BA6" s="43" t="s">
        <v>22</v>
      </c>
      <c r="BB6" s="44" t="s">
        <v>23</v>
      </c>
      <c r="BC6" s="45" t="s">
        <v>21</v>
      </c>
      <c r="BD6" s="46" t="s">
        <v>22</v>
      </c>
      <c r="BE6" s="44" t="s">
        <v>23</v>
      </c>
      <c r="BF6" s="45" t="s">
        <v>21</v>
      </c>
    </row>
    <row r="7" spans="1:58" ht="12.75">
      <c r="A7" s="1">
        <v>1</v>
      </c>
      <c r="B7" t="s">
        <v>24</v>
      </c>
      <c r="C7" t="s">
        <v>25</v>
      </c>
      <c r="D7">
        <v>2003</v>
      </c>
      <c r="E7" s="49">
        <v>3500</v>
      </c>
      <c r="F7" s="50">
        <v>0</v>
      </c>
      <c r="G7" s="50">
        <v>500</v>
      </c>
      <c r="H7" s="50">
        <v>500</v>
      </c>
      <c r="I7" s="50">
        <v>500</v>
      </c>
      <c r="J7" s="50">
        <v>500</v>
      </c>
      <c r="K7" s="50">
        <v>500</v>
      </c>
      <c r="L7" s="50">
        <v>500</v>
      </c>
      <c r="M7" s="50">
        <v>300</v>
      </c>
      <c r="N7" s="50">
        <v>500</v>
      </c>
      <c r="O7" s="50">
        <v>400</v>
      </c>
      <c r="P7" s="50">
        <v>500</v>
      </c>
      <c r="Q7" s="50">
        <v>500</v>
      </c>
      <c r="R7" s="51" t="s">
        <v>92</v>
      </c>
      <c r="S7" s="52">
        <v>0</v>
      </c>
      <c r="T7" s="53">
        <v>0</v>
      </c>
      <c r="U7" s="54">
        <v>35.83</v>
      </c>
      <c r="V7" s="52">
        <v>1</v>
      </c>
      <c r="W7" s="55">
        <v>500</v>
      </c>
      <c r="Y7" s="51">
        <v>51.67</v>
      </c>
      <c r="Z7" s="52">
        <v>3</v>
      </c>
      <c r="AA7" s="56">
        <v>300</v>
      </c>
      <c r="AB7" s="54">
        <v>57.06</v>
      </c>
      <c r="AC7" s="52">
        <v>1</v>
      </c>
      <c r="AD7" s="57">
        <v>500</v>
      </c>
      <c r="AE7" s="58"/>
      <c r="AF7" s="51">
        <v>35.84</v>
      </c>
      <c r="AG7" s="52">
        <v>2</v>
      </c>
      <c r="AH7" s="56">
        <v>400</v>
      </c>
      <c r="AI7" s="54">
        <v>40.41</v>
      </c>
      <c r="AJ7" s="52">
        <v>1</v>
      </c>
      <c r="AK7" s="55">
        <v>500</v>
      </c>
      <c r="AM7" s="51">
        <v>43.21</v>
      </c>
      <c r="AN7" s="52">
        <v>1</v>
      </c>
      <c r="AO7" s="53">
        <v>500</v>
      </c>
      <c r="AP7" s="54">
        <v>43.19</v>
      </c>
      <c r="AQ7" s="52">
        <v>1</v>
      </c>
      <c r="AR7" s="57">
        <v>500</v>
      </c>
      <c r="AT7" s="51">
        <v>55.25</v>
      </c>
      <c r="AU7" s="52">
        <v>1</v>
      </c>
      <c r="AV7" s="56">
        <v>500</v>
      </c>
      <c r="AW7" s="54">
        <v>48.21</v>
      </c>
      <c r="AX7" s="52">
        <v>1</v>
      </c>
      <c r="AY7" s="55">
        <v>500</v>
      </c>
      <c r="BA7" s="51">
        <v>41.79</v>
      </c>
      <c r="BB7" s="52">
        <v>1</v>
      </c>
      <c r="BC7" s="53">
        <v>500</v>
      </c>
      <c r="BD7" s="54">
        <v>41.71</v>
      </c>
      <c r="BE7" s="52">
        <v>1</v>
      </c>
      <c r="BF7" s="57">
        <v>500</v>
      </c>
    </row>
    <row r="8" spans="1:58" ht="12.75">
      <c r="A8" s="1">
        <v>2</v>
      </c>
      <c r="B8" t="s">
        <v>26</v>
      </c>
      <c r="C8" t="s">
        <v>25</v>
      </c>
      <c r="D8">
        <v>2004</v>
      </c>
      <c r="E8" s="49">
        <v>2450</v>
      </c>
      <c r="F8" s="50">
        <v>300</v>
      </c>
      <c r="G8" s="50">
        <v>300</v>
      </c>
      <c r="H8" s="50">
        <v>400</v>
      </c>
      <c r="I8" s="50">
        <v>300</v>
      </c>
      <c r="J8" s="50">
        <v>300</v>
      </c>
      <c r="K8" s="50">
        <v>0</v>
      </c>
      <c r="L8" s="50">
        <v>225</v>
      </c>
      <c r="M8" s="50">
        <v>250</v>
      </c>
      <c r="N8" s="50">
        <v>225</v>
      </c>
      <c r="O8" s="50">
        <v>500</v>
      </c>
      <c r="P8" s="50">
        <v>400</v>
      </c>
      <c r="Q8" s="50">
        <v>225</v>
      </c>
      <c r="R8" s="59">
        <v>34.98</v>
      </c>
      <c r="S8" s="60">
        <v>3</v>
      </c>
      <c r="T8" s="57">
        <v>300</v>
      </c>
      <c r="U8" s="54">
        <v>37.32</v>
      </c>
      <c r="V8" s="60">
        <v>3</v>
      </c>
      <c r="W8" s="57">
        <v>300</v>
      </c>
      <c r="Y8" s="59">
        <v>51.79</v>
      </c>
      <c r="Z8" s="60">
        <v>4</v>
      </c>
      <c r="AA8" s="57">
        <v>250</v>
      </c>
      <c r="AB8" s="54">
        <v>59.8</v>
      </c>
      <c r="AC8" s="60">
        <v>5</v>
      </c>
      <c r="AD8" s="57">
        <v>225</v>
      </c>
      <c r="AE8" s="58"/>
      <c r="AF8" s="59">
        <v>35.15</v>
      </c>
      <c r="AG8" s="60">
        <v>1</v>
      </c>
      <c r="AH8" s="57">
        <v>500</v>
      </c>
      <c r="AI8" s="54">
        <v>40.77</v>
      </c>
      <c r="AJ8" s="60">
        <v>2</v>
      </c>
      <c r="AK8" s="57">
        <v>400</v>
      </c>
      <c r="AM8" s="59">
        <v>46.97</v>
      </c>
      <c r="AN8" s="60">
        <v>3</v>
      </c>
      <c r="AO8" s="57">
        <v>300</v>
      </c>
      <c r="AP8" s="54">
        <v>46.12</v>
      </c>
      <c r="AQ8" s="60">
        <v>3</v>
      </c>
      <c r="AR8" s="57">
        <v>300</v>
      </c>
      <c r="AT8" s="59" t="s">
        <v>93</v>
      </c>
      <c r="AU8" s="60">
        <v>0</v>
      </c>
      <c r="AV8" s="57">
        <v>0</v>
      </c>
      <c r="AW8" s="54">
        <v>51.84</v>
      </c>
      <c r="AX8" s="60">
        <v>5</v>
      </c>
      <c r="AY8" s="57">
        <v>225</v>
      </c>
      <c r="BA8" s="59">
        <v>42.53</v>
      </c>
      <c r="BB8" s="60">
        <v>2</v>
      </c>
      <c r="BC8" s="57">
        <v>400</v>
      </c>
      <c r="BD8" s="54">
        <v>43.12</v>
      </c>
      <c r="BE8" s="60">
        <v>5</v>
      </c>
      <c r="BF8" s="57">
        <v>225</v>
      </c>
    </row>
    <row r="9" spans="1:58" ht="12.75">
      <c r="A9" s="1">
        <v>3</v>
      </c>
      <c r="B9" t="s">
        <v>27</v>
      </c>
      <c r="C9" t="s">
        <v>28</v>
      </c>
      <c r="D9" s="61">
        <v>2003</v>
      </c>
      <c r="E9" s="49">
        <v>2350</v>
      </c>
      <c r="F9" s="50">
        <v>250</v>
      </c>
      <c r="G9" s="50">
        <v>130</v>
      </c>
      <c r="H9" s="50">
        <v>250</v>
      </c>
      <c r="I9" s="50">
        <v>400</v>
      </c>
      <c r="J9" s="50">
        <v>0</v>
      </c>
      <c r="K9" s="50">
        <v>225</v>
      </c>
      <c r="L9" s="50">
        <v>250</v>
      </c>
      <c r="M9" s="50">
        <v>500</v>
      </c>
      <c r="N9" s="50">
        <v>400</v>
      </c>
      <c r="O9" s="50">
        <v>225</v>
      </c>
      <c r="P9" s="50">
        <v>160</v>
      </c>
      <c r="Q9" s="50">
        <v>300</v>
      </c>
      <c r="R9" s="59">
        <v>35.47</v>
      </c>
      <c r="S9" s="60">
        <v>4</v>
      </c>
      <c r="T9" s="57">
        <v>250</v>
      </c>
      <c r="U9" s="54">
        <v>39.1</v>
      </c>
      <c r="V9" s="60">
        <v>10</v>
      </c>
      <c r="W9" s="57">
        <v>130</v>
      </c>
      <c r="Y9" s="59">
        <v>50.03</v>
      </c>
      <c r="Z9" s="60">
        <v>1</v>
      </c>
      <c r="AA9" s="57">
        <v>500</v>
      </c>
      <c r="AB9" s="54">
        <v>57.9</v>
      </c>
      <c r="AC9" s="60">
        <v>2</v>
      </c>
      <c r="AD9" s="57">
        <v>400</v>
      </c>
      <c r="AE9" s="58"/>
      <c r="AF9" s="59">
        <v>37.48</v>
      </c>
      <c r="AG9" s="60">
        <v>5</v>
      </c>
      <c r="AH9" s="57">
        <v>225</v>
      </c>
      <c r="AI9" s="54">
        <v>41.86</v>
      </c>
      <c r="AJ9" s="60">
        <v>4</v>
      </c>
      <c r="AK9" s="57">
        <v>250</v>
      </c>
      <c r="AM9" s="59">
        <v>45.92</v>
      </c>
      <c r="AN9" s="60">
        <v>2</v>
      </c>
      <c r="AO9" s="57">
        <v>400</v>
      </c>
      <c r="AP9" s="54" t="s">
        <v>93</v>
      </c>
      <c r="AQ9" s="60">
        <v>0</v>
      </c>
      <c r="AR9" s="57">
        <v>0</v>
      </c>
      <c r="AT9" s="59">
        <v>60.49</v>
      </c>
      <c r="AU9" s="60">
        <v>5</v>
      </c>
      <c r="AV9" s="57">
        <v>225</v>
      </c>
      <c r="AW9" s="54">
        <v>51.23</v>
      </c>
      <c r="AX9" s="60">
        <v>4</v>
      </c>
      <c r="AY9" s="57">
        <v>250</v>
      </c>
      <c r="BA9" s="59">
        <v>44.4</v>
      </c>
      <c r="BB9" s="60">
        <v>8</v>
      </c>
      <c r="BC9" s="57">
        <v>160</v>
      </c>
      <c r="BD9" s="54">
        <v>42.75</v>
      </c>
      <c r="BE9" s="60">
        <v>3</v>
      </c>
      <c r="BF9" s="57">
        <v>300</v>
      </c>
    </row>
    <row r="10" spans="1:58" ht="12.75">
      <c r="A10" s="1">
        <v>4</v>
      </c>
      <c r="B10" t="s">
        <v>29</v>
      </c>
      <c r="C10" t="s">
        <v>30</v>
      </c>
      <c r="D10">
        <v>2004</v>
      </c>
      <c r="E10" s="49">
        <v>2074</v>
      </c>
      <c r="F10" s="50">
        <v>400</v>
      </c>
      <c r="G10" s="50">
        <v>400</v>
      </c>
      <c r="H10" s="50">
        <v>300</v>
      </c>
      <c r="I10" s="50">
        <v>250</v>
      </c>
      <c r="J10" s="50">
        <v>0</v>
      </c>
      <c r="K10" s="50">
        <v>400</v>
      </c>
      <c r="L10" s="50">
        <v>400</v>
      </c>
      <c r="M10" s="50">
        <v>44</v>
      </c>
      <c r="N10" s="50">
        <v>130</v>
      </c>
      <c r="O10" s="50">
        <v>300</v>
      </c>
      <c r="P10" s="50">
        <v>26</v>
      </c>
      <c r="Q10" s="50">
        <v>26</v>
      </c>
      <c r="R10" s="59">
        <v>34.7</v>
      </c>
      <c r="S10" s="60">
        <v>2</v>
      </c>
      <c r="T10" s="57">
        <v>400</v>
      </c>
      <c r="U10" s="54">
        <v>36.63</v>
      </c>
      <c r="V10" s="60">
        <v>2</v>
      </c>
      <c r="W10" s="57">
        <v>400</v>
      </c>
      <c r="Y10" s="59">
        <v>60.3</v>
      </c>
      <c r="Z10" s="60">
        <v>23</v>
      </c>
      <c r="AA10" s="57">
        <v>44</v>
      </c>
      <c r="AB10" s="54">
        <v>62.23</v>
      </c>
      <c r="AC10" s="60">
        <v>10</v>
      </c>
      <c r="AD10" s="57">
        <v>130</v>
      </c>
      <c r="AE10" s="58"/>
      <c r="AF10" s="59">
        <v>36.72</v>
      </c>
      <c r="AG10" s="60">
        <v>3</v>
      </c>
      <c r="AH10" s="57">
        <v>300</v>
      </c>
      <c r="AI10" s="54">
        <v>41.71</v>
      </c>
      <c r="AJ10" s="60">
        <v>3</v>
      </c>
      <c r="AK10" s="57">
        <v>300</v>
      </c>
      <c r="AM10" s="59">
        <v>47.21</v>
      </c>
      <c r="AN10" s="60">
        <v>4</v>
      </c>
      <c r="AO10" s="57">
        <v>250</v>
      </c>
      <c r="AP10" s="54" t="s">
        <v>92</v>
      </c>
      <c r="AQ10" s="60">
        <v>0</v>
      </c>
      <c r="AR10" s="57">
        <v>0</v>
      </c>
      <c r="AT10" s="59">
        <v>57.24</v>
      </c>
      <c r="AU10" s="60">
        <v>2</v>
      </c>
      <c r="AV10" s="57">
        <v>400</v>
      </c>
      <c r="AW10" s="54">
        <v>50.26</v>
      </c>
      <c r="AX10" s="60">
        <v>2</v>
      </c>
      <c r="AY10" s="57">
        <v>400</v>
      </c>
      <c r="BA10" s="59">
        <v>50.17</v>
      </c>
      <c r="BB10" s="60">
        <v>34</v>
      </c>
      <c r="BC10" s="57">
        <v>26</v>
      </c>
      <c r="BD10" s="54">
        <v>49.14</v>
      </c>
      <c r="BE10" s="60">
        <v>34</v>
      </c>
      <c r="BF10" s="57">
        <v>26</v>
      </c>
    </row>
    <row r="11" spans="1:58" ht="12.75">
      <c r="A11" s="1">
        <v>5</v>
      </c>
      <c r="B11" t="s">
        <v>31</v>
      </c>
      <c r="C11" t="s">
        <v>30</v>
      </c>
      <c r="D11">
        <v>2003</v>
      </c>
      <c r="E11" s="49">
        <v>1980</v>
      </c>
      <c r="F11" s="50">
        <v>225</v>
      </c>
      <c r="G11" s="50">
        <v>250</v>
      </c>
      <c r="H11" s="50">
        <v>225</v>
      </c>
      <c r="I11" s="50">
        <v>225</v>
      </c>
      <c r="J11" s="50">
        <v>400</v>
      </c>
      <c r="K11" s="50">
        <v>200</v>
      </c>
      <c r="L11" s="50">
        <v>0</v>
      </c>
      <c r="M11" s="50">
        <v>180</v>
      </c>
      <c r="N11" s="50">
        <v>0</v>
      </c>
      <c r="O11" s="50">
        <v>0</v>
      </c>
      <c r="P11" s="50">
        <v>300</v>
      </c>
      <c r="Q11" s="50">
        <v>400</v>
      </c>
      <c r="R11" s="59">
        <v>35.58</v>
      </c>
      <c r="S11" s="60">
        <v>5</v>
      </c>
      <c r="T11" s="57">
        <v>225</v>
      </c>
      <c r="U11" s="54">
        <v>38.11</v>
      </c>
      <c r="V11" s="60">
        <v>4</v>
      </c>
      <c r="W11" s="57">
        <v>250</v>
      </c>
      <c r="Y11" s="59">
        <v>52.96</v>
      </c>
      <c r="Z11" s="60">
        <v>7</v>
      </c>
      <c r="AA11" s="57">
        <v>180</v>
      </c>
      <c r="AB11" s="54" t="s">
        <v>93</v>
      </c>
      <c r="AC11" s="60">
        <v>0</v>
      </c>
      <c r="AD11" s="57">
        <v>0</v>
      </c>
      <c r="AE11" s="62"/>
      <c r="AF11" s="59" t="s">
        <v>92</v>
      </c>
      <c r="AG11" s="60">
        <v>0</v>
      </c>
      <c r="AH11" s="57">
        <v>0</v>
      </c>
      <c r="AI11" s="54">
        <v>42.04</v>
      </c>
      <c r="AJ11" s="60">
        <v>5</v>
      </c>
      <c r="AK11" s="57">
        <v>225</v>
      </c>
      <c r="AM11" s="59">
        <v>48.37</v>
      </c>
      <c r="AN11" s="60">
        <v>5</v>
      </c>
      <c r="AO11" s="57">
        <v>225</v>
      </c>
      <c r="AP11" s="54">
        <v>44.75</v>
      </c>
      <c r="AQ11" s="60">
        <v>2</v>
      </c>
      <c r="AR11" s="57">
        <v>400</v>
      </c>
      <c r="AT11" s="59">
        <v>62.63</v>
      </c>
      <c r="AU11" s="60">
        <v>6</v>
      </c>
      <c r="AV11" s="57">
        <v>200</v>
      </c>
      <c r="AW11" s="54" t="s">
        <v>94</v>
      </c>
      <c r="AX11" s="60">
        <v>0</v>
      </c>
      <c r="AY11" s="57">
        <v>0</v>
      </c>
      <c r="BA11" s="59">
        <v>43.23</v>
      </c>
      <c r="BB11" s="60">
        <v>3</v>
      </c>
      <c r="BC11" s="57">
        <v>300</v>
      </c>
      <c r="BD11" s="54">
        <v>42.65</v>
      </c>
      <c r="BE11" s="60">
        <v>2</v>
      </c>
      <c r="BF11" s="57">
        <v>400</v>
      </c>
    </row>
    <row r="12" spans="1:58" ht="12.75">
      <c r="A12" s="1">
        <v>6</v>
      </c>
      <c r="B12" t="s">
        <v>32</v>
      </c>
      <c r="C12" t="s">
        <v>28</v>
      </c>
      <c r="D12" s="61">
        <v>2004</v>
      </c>
      <c r="E12" s="49">
        <v>1625</v>
      </c>
      <c r="F12" s="50">
        <v>200</v>
      </c>
      <c r="G12" s="50">
        <v>110</v>
      </c>
      <c r="H12" s="50">
        <v>130</v>
      </c>
      <c r="I12" s="50">
        <v>0</v>
      </c>
      <c r="J12" s="50">
        <v>250</v>
      </c>
      <c r="K12" s="50">
        <v>250</v>
      </c>
      <c r="L12" s="50">
        <v>300</v>
      </c>
      <c r="M12" s="50">
        <v>200</v>
      </c>
      <c r="N12" s="50">
        <v>200</v>
      </c>
      <c r="O12" s="50">
        <v>200</v>
      </c>
      <c r="P12" s="50">
        <v>225</v>
      </c>
      <c r="Q12" s="50">
        <v>180</v>
      </c>
      <c r="R12" s="59">
        <v>36.57</v>
      </c>
      <c r="S12" s="60">
        <v>6</v>
      </c>
      <c r="T12" s="57">
        <v>200</v>
      </c>
      <c r="U12" s="54">
        <v>39.29</v>
      </c>
      <c r="V12" s="60">
        <v>12</v>
      </c>
      <c r="W12" s="57">
        <v>110</v>
      </c>
      <c r="Y12" s="59">
        <v>52.59</v>
      </c>
      <c r="Z12" s="60">
        <v>6</v>
      </c>
      <c r="AA12" s="57">
        <v>200</v>
      </c>
      <c r="AB12" s="54">
        <v>59.89</v>
      </c>
      <c r="AC12" s="60">
        <v>6</v>
      </c>
      <c r="AD12" s="57">
        <v>200</v>
      </c>
      <c r="AE12" s="62"/>
      <c r="AF12" s="59">
        <v>37.55</v>
      </c>
      <c r="AG12" s="60">
        <v>6</v>
      </c>
      <c r="AH12" s="57">
        <v>200</v>
      </c>
      <c r="AI12" s="54">
        <v>43.15</v>
      </c>
      <c r="AJ12" s="60">
        <v>10</v>
      </c>
      <c r="AK12" s="57">
        <v>130</v>
      </c>
      <c r="AM12" s="59" t="s">
        <v>93</v>
      </c>
      <c r="AN12" s="60">
        <v>0</v>
      </c>
      <c r="AO12" s="57">
        <v>0</v>
      </c>
      <c r="AP12" s="54">
        <v>46.78</v>
      </c>
      <c r="AQ12" s="60">
        <v>4</v>
      </c>
      <c r="AR12" s="57">
        <v>250</v>
      </c>
      <c r="AT12" s="59">
        <v>60.33</v>
      </c>
      <c r="AU12" s="60">
        <v>4</v>
      </c>
      <c r="AV12" s="57">
        <v>250</v>
      </c>
      <c r="AW12" s="54">
        <v>50.47</v>
      </c>
      <c r="AX12" s="60">
        <v>3</v>
      </c>
      <c r="AY12" s="57">
        <v>300</v>
      </c>
      <c r="BA12" s="59">
        <v>44</v>
      </c>
      <c r="BB12" s="60">
        <v>5</v>
      </c>
      <c r="BC12" s="57">
        <v>225</v>
      </c>
      <c r="BD12" s="54">
        <v>44.81</v>
      </c>
      <c r="BE12" s="60">
        <v>7</v>
      </c>
      <c r="BF12" s="57">
        <v>180</v>
      </c>
    </row>
    <row r="13" spans="1:58" ht="12.75">
      <c r="A13" s="1">
        <v>7</v>
      </c>
      <c r="B13" t="s">
        <v>33</v>
      </c>
      <c r="C13" t="s">
        <v>34</v>
      </c>
      <c r="D13" s="61">
        <v>2004</v>
      </c>
      <c r="E13" s="49">
        <v>1590</v>
      </c>
      <c r="F13" s="50">
        <v>500</v>
      </c>
      <c r="G13" s="50">
        <v>225</v>
      </c>
      <c r="H13" s="50">
        <v>180</v>
      </c>
      <c r="I13" s="50">
        <v>180</v>
      </c>
      <c r="J13" s="50">
        <v>225</v>
      </c>
      <c r="K13" s="50">
        <v>100</v>
      </c>
      <c r="L13" s="50">
        <v>180</v>
      </c>
      <c r="M13" s="50">
        <v>80</v>
      </c>
      <c r="N13" s="50">
        <v>100</v>
      </c>
      <c r="O13" s="50">
        <v>160</v>
      </c>
      <c r="P13" s="50">
        <v>200</v>
      </c>
      <c r="Q13" s="50">
        <v>100</v>
      </c>
      <c r="R13" s="59">
        <v>34.47</v>
      </c>
      <c r="S13" s="60">
        <v>1</v>
      </c>
      <c r="T13" s="57">
        <v>500</v>
      </c>
      <c r="U13" s="54">
        <v>38.23</v>
      </c>
      <c r="V13" s="60">
        <v>5</v>
      </c>
      <c r="W13" s="57">
        <v>225</v>
      </c>
      <c r="Y13" s="59">
        <v>57.38</v>
      </c>
      <c r="Z13" s="60">
        <v>15</v>
      </c>
      <c r="AA13" s="57">
        <v>80</v>
      </c>
      <c r="AB13" s="54">
        <v>63.25</v>
      </c>
      <c r="AC13" s="60">
        <v>13</v>
      </c>
      <c r="AD13" s="57">
        <v>100</v>
      </c>
      <c r="AE13" s="58"/>
      <c r="AF13" s="59">
        <v>38.69</v>
      </c>
      <c r="AG13" s="60">
        <v>8</v>
      </c>
      <c r="AH13" s="57">
        <v>160</v>
      </c>
      <c r="AI13" s="54">
        <v>42.76</v>
      </c>
      <c r="AJ13" s="60">
        <v>7</v>
      </c>
      <c r="AK13" s="57">
        <v>180</v>
      </c>
      <c r="AM13" s="59">
        <v>49.89</v>
      </c>
      <c r="AN13" s="60">
        <v>7</v>
      </c>
      <c r="AO13" s="57">
        <v>180</v>
      </c>
      <c r="AP13" s="54">
        <v>49.05</v>
      </c>
      <c r="AQ13" s="60">
        <v>5</v>
      </c>
      <c r="AR13" s="57">
        <v>225</v>
      </c>
      <c r="AT13" s="59">
        <v>65.85</v>
      </c>
      <c r="AU13" s="60">
        <v>13</v>
      </c>
      <c r="AV13" s="57">
        <v>100</v>
      </c>
      <c r="AW13" s="54">
        <v>53.74</v>
      </c>
      <c r="AX13" s="60">
        <v>7</v>
      </c>
      <c r="AY13" s="57">
        <v>180</v>
      </c>
      <c r="BA13" s="59">
        <v>44.19</v>
      </c>
      <c r="BB13" s="60">
        <v>6</v>
      </c>
      <c r="BC13" s="57">
        <v>200</v>
      </c>
      <c r="BD13" s="54">
        <v>45.91</v>
      </c>
      <c r="BE13" s="60">
        <v>13</v>
      </c>
      <c r="BF13" s="57">
        <v>100</v>
      </c>
    </row>
    <row r="14" spans="1:58" ht="12.75">
      <c r="A14" s="1">
        <v>8</v>
      </c>
      <c r="B14" t="s">
        <v>35</v>
      </c>
      <c r="C14" t="s">
        <v>28</v>
      </c>
      <c r="D14">
        <v>2003</v>
      </c>
      <c r="E14" s="49">
        <v>1515</v>
      </c>
      <c r="F14" s="50">
        <v>75</v>
      </c>
      <c r="G14" s="50">
        <v>145</v>
      </c>
      <c r="H14" s="50">
        <v>90</v>
      </c>
      <c r="I14" s="50">
        <v>90</v>
      </c>
      <c r="J14" s="50">
        <v>160</v>
      </c>
      <c r="K14" s="50">
        <v>110</v>
      </c>
      <c r="L14" s="50">
        <v>200</v>
      </c>
      <c r="M14" s="50">
        <v>400</v>
      </c>
      <c r="N14" s="50">
        <v>250</v>
      </c>
      <c r="O14" s="50">
        <v>100</v>
      </c>
      <c r="P14" s="50">
        <v>250</v>
      </c>
      <c r="Q14" s="50">
        <v>250</v>
      </c>
      <c r="R14" s="59">
        <v>38.67</v>
      </c>
      <c r="S14" s="60">
        <v>16</v>
      </c>
      <c r="T14" s="57">
        <v>75</v>
      </c>
      <c r="U14" s="54">
        <v>38.95</v>
      </c>
      <c r="V14" s="60">
        <v>9</v>
      </c>
      <c r="W14" s="57">
        <v>145</v>
      </c>
      <c r="Y14" s="59">
        <v>50.59</v>
      </c>
      <c r="Z14" s="60">
        <v>2</v>
      </c>
      <c r="AA14" s="57">
        <v>400</v>
      </c>
      <c r="AB14" s="54">
        <v>59.21</v>
      </c>
      <c r="AC14" s="60">
        <v>4</v>
      </c>
      <c r="AD14" s="57">
        <v>250</v>
      </c>
      <c r="AE14" s="58"/>
      <c r="AF14" s="59">
        <v>40.43</v>
      </c>
      <c r="AG14" s="60">
        <v>13</v>
      </c>
      <c r="AH14" s="57">
        <v>100</v>
      </c>
      <c r="AI14" s="54">
        <v>44.83</v>
      </c>
      <c r="AJ14" s="60">
        <v>14</v>
      </c>
      <c r="AK14" s="57">
        <v>90</v>
      </c>
      <c r="AM14" s="59">
        <v>52.88</v>
      </c>
      <c r="AN14" s="60">
        <v>14</v>
      </c>
      <c r="AO14" s="57">
        <v>90</v>
      </c>
      <c r="AP14" s="54">
        <v>49.96</v>
      </c>
      <c r="AQ14" s="60">
        <v>8</v>
      </c>
      <c r="AR14" s="57">
        <v>160</v>
      </c>
      <c r="AT14" s="59">
        <v>64.98</v>
      </c>
      <c r="AU14" s="60">
        <v>12</v>
      </c>
      <c r="AV14" s="57">
        <v>110</v>
      </c>
      <c r="AW14" s="54">
        <v>52.98</v>
      </c>
      <c r="AX14" s="60">
        <v>6</v>
      </c>
      <c r="AY14" s="57">
        <v>200</v>
      </c>
      <c r="BA14" s="59">
        <v>43.66</v>
      </c>
      <c r="BB14" s="60">
        <v>4</v>
      </c>
      <c r="BC14" s="57">
        <v>250</v>
      </c>
      <c r="BD14" s="54">
        <v>43.01</v>
      </c>
      <c r="BE14" s="60">
        <v>4</v>
      </c>
      <c r="BF14" s="57">
        <v>250</v>
      </c>
    </row>
    <row r="15" spans="1:58" ht="12.75">
      <c r="A15" s="1">
        <v>9</v>
      </c>
      <c r="B15" t="s">
        <v>36</v>
      </c>
      <c r="C15" t="s">
        <v>30</v>
      </c>
      <c r="D15" s="61">
        <v>2003</v>
      </c>
      <c r="E15" s="49">
        <v>1450</v>
      </c>
      <c r="F15" s="50">
        <v>160</v>
      </c>
      <c r="G15" s="50">
        <v>120</v>
      </c>
      <c r="H15" s="50">
        <v>200</v>
      </c>
      <c r="I15" s="50">
        <v>0</v>
      </c>
      <c r="J15" s="50">
        <v>180</v>
      </c>
      <c r="K15" s="50">
        <v>300</v>
      </c>
      <c r="L15" s="50">
        <v>130</v>
      </c>
      <c r="M15" s="50">
        <v>100</v>
      </c>
      <c r="N15" s="50">
        <v>180</v>
      </c>
      <c r="O15" s="50">
        <v>250</v>
      </c>
      <c r="P15" s="50">
        <v>180</v>
      </c>
      <c r="Q15" s="50">
        <v>145</v>
      </c>
      <c r="R15" s="59">
        <v>37.41</v>
      </c>
      <c r="S15" s="60">
        <v>8</v>
      </c>
      <c r="T15" s="57">
        <v>160</v>
      </c>
      <c r="U15" s="54">
        <v>39.13</v>
      </c>
      <c r="V15" s="60">
        <v>11</v>
      </c>
      <c r="W15" s="57">
        <v>120</v>
      </c>
      <c r="Y15" s="59">
        <v>56.95</v>
      </c>
      <c r="Z15" s="60">
        <v>13</v>
      </c>
      <c r="AA15" s="57">
        <v>100</v>
      </c>
      <c r="AB15" s="54">
        <v>60.17</v>
      </c>
      <c r="AC15" s="60">
        <v>7</v>
      </c>
      <c r="AD15" s="57">
        <v>180</v>
      </c>
      <c r="AE15" s="58"/>
      <c r="AF15" s="59">
        <v>37.29</v>
      </c>
      <c r="AG15" s="60">
        <v>4</v>
      </c>
      <c r="AH15" s="57">
        <v>250</v>
      </c>
      <c r="AI15" s="54">
        <v>42.24</v>
      </c>
      <c r="AJ15" s="60">
        <v>6</v>
      </c>
      <c r="AK15" s="57">
        <v>200</v>
      </c>
      <c r="AM15" s="59" t="s">
        <v>93</v>
      </c>
      <c r="AN15" s="60">
        <v>0</v>
      </c>
      <c r="AO15" s="57">
        <v>0</v>
      </c>
      <c r="AP15" s="54">
        <v>49.93</v>
      </c>
      <c r="AQ15" s="60">
        <v>7</v>
      </c>
      <c r="AR15" s="57">
        <v>180</v>
      </c>
      <c r="AT15" s="59">
        <v>59.87</v>
      </c>
      <c r="AU15" s="60">
        <v>3</v>
      </c>
      <c r="AV15" s="57">
        <v>300</v>
      </c>
      <c r="AW15" s="54">
        <v>56.61</v>
      </c>
      <c r="AX15" s="60">
        <v>10</v>
      </c>
      <c r="AY15" s="57">
        <v>130</v>
      </c>
      <c r="BA15" s="59">
        <v>44.3</v>
      </c>
      <c r="BB15" s="60">
        <v>7</v>
      </c>
      <c r="BC15" s="57">
        <v>180</v>
      </c>
      <c r="BD15" s="54">
        <v>45.2</v>
      </c>
      <c r="BE15" s="60">
        <v>9</v>
      </c>
      <c r="BF15" s="57">
        <v>145</v>
      </c>
    </row>
    <row r="16" spans="1:58" ht="12.75">
      <c r="A16" s="1">
        <v>10</v>
      </c>
      <c r="B16" t="s">
        <v>37</v>
      </c>
      <c r="C16" s="61" t="s">
        <v>28</v>
      </c>
      <c r="D16" s="61">
        <v>2004</v>
      </c>
      <c r="E16" s="49">
        <v>1355</v>
      </c>
      <c r="F16" s="50">
        <v>130</v>
      </c>
      <c r="G16" s="50">
        <v>180</v>
      </c>
      <c r="H16" s="50">
        <v>120</v>
      </c>
      <c r="I16" s="50">
        <v>0</v>
      </c>
      <c r="J16" s="50">
        <v>75</v>
      </c>
      <c r="K16" s="50">
        <v>160</v>
      </c>
      <c r="L16" s="50">
        <v>160</v>
      </c>
      <c r="M16" s="50">
        <v>225</v>
      </c>
      <c r="N16" s="50">
        <v>300</v>
      </c>
      <c r="O16" s="50">
        <v>75</v>
      </c>
      <c r="P16" s="50">
        <v>145</v>
      </c>
      <c r="Q16" s="50">
        <v>200</v>
      </c>
      <c r="R16" s="59">
        <v>37.47</v>
      </c>
      <c r="S16" s="60">
        <v>10</v>
      </c>
      <c r="T16" s="57">
        <v>130</v>
      </c>
      <c r="U16" s="54">
        <v>38.48</v>
      </c>
      <c r="V16" s="60">
        <v>7</v>
      </c>
      <c r="W16" s="57">
        <v>180</v>
      </c>
      <c r="Y16" s="59">
        <v>52.13</v>
      </c>
      <c r="Z16" s="60">
        <v>5</v>
      </c>
      <c r="AA16" s="57">
        <v>225</v>
      </c>
      <c r="AB16" s="54">
        <v>59.01</v>
      </c>
      <c r="AC16" s="60">
        <v>3</v>
      </c>
      <c r="AD16" s="57">
        <v>300</v>
      </c>
      <c r="AE16" s="58"/>
      <c r="AF16" s="59">
        <v>40.8</v>
      </c>
      <c r="AG16" s="60">
        <v>16</v>
      </c>
      <c r="AH16" s="57">
        <v>75</v>
      </c>
      <c r="AI16" s="54">
        <v>43.96</v>
      </c>
      <c r="AJ16" s="60">
        <v>11</v>
      </c>
      <c r="AK16" s="57">
        <v>120</v>
      </c>
      <c r="AM16" s="59" t="s">
        <v>93</v>
      </c>
      <c r="AN16" s="60">
        <v>0</v>
      </c>
      <c r="AO16" s="57">
        <v>0</v>
      </c>
      <c r="AP16" s="54">
        <v>52.41</v>
      </c>
      <c r="AQ16" s="60">
        <v>16</v>
      </c>
      <c r="AR16" s="57">
        <v>75</v>
      </c>
      <c r="AT16" s="59">
        <v>63.53</v>
      </c>
      <c r="AU16" s="60">
        <v>8</v>
      </c>
      <c r="AV16" s="57">
        <v>160</v>
      </c>
      <c r="AW16" s="54">
        <v>54.02</v>
      </c>
      <c r="AX16" s="60">
        <v>8</v>
      </c>
      <c r="AY16" s="57">
        <v>160</v>
      </c>
      <c r="BA16" s="59">
        <v>44.74</v>
      </c>
      <c r="BB16" s="60">
        <v>9</v>
      </c>
      <c r="BC16" s="57">
        <v>145</v>
      </c>
      <c r="BD16" s="54">
        <v>44.16</v>
      </c>
      <c r="BE16" s="60">
        <v>6</v>
      </c>
      <c r="BF16" s="57">
        <v>200</v>
      </c>
    </row>
    <row r="17" spans="1:58" ht="12.75">
      <c r="A17" s="1">
        <v>11</v>
      </c>
      <c r="B17" t="s">
        <v>38</v>
      </c>
      <c r="C17" t="s">
        <v>39</v>
      </c>
      <c r="D17" s="61">
        <v>2003</v>
      </c>
      <c r="E17" s="49">
        <v>1010</v>
      </c>
      <c r="F17" s="50">
        <v>120</v>
      </c>
      <c r="G17" s="50">
        <v>200</v>
      </c>
      <c r="H17" s="50">
        <v>145</v>
      </c>
      <c r="I17" s="50">
        <v>120</v>
      </c>
      <c r="J17" s="50">
        <v>110</v>
      </c>
      <c r="K17" s="50">
        <v>90</v>
      </c>
      <c r="L17" s="50">
        <v>120</v>
      </c>
      <c r="M17" s="50">
        <v>160</v>
      </c>
      <c r="N17" s="50">
        <v>145</v>
      </c>
      <c r="O17" s="50">
        <v>120</v>
      </c>
      <c r="P17" s="50">
        <v>110</v>
      </c>
      <c r="Q17" s="50">
        <v>65</v>
      </c>
      <c r="R17" s="59">
        <v>37.48</v>
      </c>
      <c r="S17" s="60">
        <v>11</v>
      </c>
      <c r="T17" s="57">
        <v>120</v>
      </c>
      <c r="U17" s="54">
        <v>38.24</v>
      </c>
      <c r="V17" s="60">
        <v>6</v>
      </c>
      <c r="W17" s="57">
        <v>200</v>
      </c>
      <c r="Y17" s="59">
        <v>53.92</v>
      </c>
      <c r="Z17" s="60">
        <v>8</v>
      </c>
      <c r="AA17" s="57">
        <v>160</v>
      </c>
      <c r="AB17" s="54">
        <v>60.88</v>
      </c>
      <c r="AC17" s="60">
        <v>9</v>
      </c>
      <c r="AD17" s="57">
        <v>145</v>
      </c>
      <c r="AE17" s="58"/>
      <c r="AF17" s="59">
        <v>39.93</v>
      </c>
      <c r="AG17" s="60">
        <v>11</v>
      </c>
      <c r="AH17" s="57">
        <v>120</v>
      </c>
      <c r="AI17" s="54">
        <v>43.12</v>
      </c>
      <c r="AJ17" s="60">
        <v>9</v>
      </c>
      <c r="AK17" s="57">
        <v>145</v>
      </c>
      <c r="AM17" s="59">
        <v>51.39</v>
      </c>
      <c r="AN17" s="60">
        <v>11</v>
      </c>
      <c r="AO17" s="57">
        <v>120</v>
      </c>
      <c r="AP17" s="54">
        <v>51.83</v>
      </c>
      <c r="AQ17" s="60">
        <v>12</v>
      </c>
      <c r="AR17" s="57">
        <v>110</v>
      </c>
      <c r="AT17" s="59">
        <v>66.97</v>
      </c>
      <c r="AU17" s="60">
        <v>14</v>
      </c>
      <c r="AV17" s="57">
        <v>90</v>
      </c>
      <c r="AW17" s="54">
        <v>56.94</v>
      </c>
      <c r="AX17" s="60">
        <v>11</v>
      </c>
      <c r="AY17" s="57">
        <v>120</v>
      </c>
      <c r="BA17" s="59">
        <v>46.47</v>
      </c>
      <c r="BB17" s="60">
        <v>12</v>
      </c>
      <c r="BC17" s="57">
        <v>110</v>
      </c>
      <c r="BD17" s="54">
        <v>47</v>
      </c>
      <c r="BE17" s="60">
        <v>18</v>
      </c>
      <c r="BF17" s="57">
        <v>65</v>
      </c>
    </row>
    <row r="18" spans="1:58" ht="12.75">
      <c r="A18" s="1">
        <v>12</v>
      </c>
      <c r="B18" s="61" t="s">
        <v>40</v>
      </c>
      <c r="C18" t="s">
        <v>28</v>
      </c>
      <c r="D18">
        <v>2003</v>
      </c>
      <c r="E18" s="49">
        <v>945</v>
      </c>
      <c r="F18" s="50">
        <v>41</v>
      </c>
      <c r="G18" s="50">
        <v>100</v>
      </c>
      <c r="H18" s="50">
        <v>0</v>
      </c>
      <c r="I18" s="50">
        <v>200</v>
      </c>
      <c r="J18" s="50">
        <v>200</v>
      </c>
      <c r="K18" s="50">
        <v>120</v>
      </c>
      <c r="L18" s="50">
        <v>110</v>
      </c>
      <c r="M18" s="50">
        <v>145</v>
      </c>
      <c r="N18" s="50">
        <v>80</v>
      </c>
      <c r="O18" s="50">
        <v>0</v>
      </c>
      <c r="P18" s="50">
        <v>75</v>
      </c>
      <c r="Q18" s="50">
        <v>90</v>
      </c>
      <c r="R18" s="59">
        <v>39.69</v>
      </c>
      <c r="S18" s="60">
        <v>24</v>
      </c>
      <c r="T18" s="57">
        <v>41</v>
      </c>
      <c r="U18" s="54">
        <v>39.55</v>
      </c>
      <c r="V18" s="60">
        <v>13</v>
      </c>
      <c r="W18" s="57">
        <v>100</v>
      </c>
      <c r="Y18" s="59">
        <v>54.04</v>
      </c>
      <c r="Z18" s="60">
        <v>9</v>
      </c>
      <c r="AA18" s="57">
        <v>145</v>
      </c>
      <c r="AB18" s="54">
        <v>63.84</v>
      </c>
      <c r="AC18" s="60">
        <v>15</v>
      </c>
      <c r="AD18" s="57">
        <v>80</v>
      </c>
      <c r="AE18" s="58"/>
      <c r="AF18" s="59" t="s">
        <v>92</v>
      </c>
      <c r="AG18" s="60">
        <v>0</v>
      </c>
      <c r="AH18" s="57">
        <v>0</v>
      </c>
      <c r="AI18" s="54" t="s">
        <v>93</v>
      </c>
      <c r="AJ18" s="60">
        <v>0</v>
      </c>
      <c r="AK18" s="57">
        <v>0</v>
      </c>
      <c r="AM18" s="59">
        <v>49.84</v>
      </c>
      <c r="AN18" s="60">
        <v>6</v>
      </c>
      <c r="AO18" s="57">
        <v>200</v>
      </c>
      <c r="AP18" s="54">
        <v>49.6</v>
      </c>
      <c r="AQ18" s="60">
        <v>6</v>
      </c>
      <c r="AR18" s="57">
        <v>200</v>
      </c>
      <c r="AT18" s="59">
        <v>64.94</v>
      </c>
      <c r="AU18" s="60">
        <v>11</v>
      </c>
      <c r="AV18" s="57">
        <v>120</v>
      </c>
      <c r="AW18" s="54">
        <v>57.31</v>
      </c>
      <c r="AX18" s="60">
        <v>12</v>
      </c>
      <c r="AY18" s="57">
        <v>110</v>
      </c>
      <c r="BA18" s="59">
        <v>46.68</v>
      </c>
      <c r="BB18" s="60">
        <v>16</v>
      </c>
      <c r="BC18" s="57">
        <v>75</v>
      </c>
      <c r="BD18" s="54">
        <v>46.11</v>
      </c>
      <c r="BE18" s="60">
        <v>14</v>
      </c>
      <c r="BF18" s="57">
        <v>90</v>
      </c>
    </row>
    <row r="19" spans="1:58" ht="12.75">
      <c r="A19" s="1">
        <v>13</v>
      </c>
      <c r="B19" t="s">
        <v>41</v>
      </c>
      <c r="C19" t="s">
        <v>34</v>
      </c>
      <c r="D19" s="61">
        <v>2003</v>
      </c>
      <c r="E19" s="49">
        <v>920</v>
      </c>
      <c r="F19" s="50">
        <v>145</v>
      </c>
      <c r="G19" s="50">
        <v>80</v>
      </c>
      <c r="H19" s="50">
        <v>100</v>
      </c>
      <c r="I19" s="50">
        <v>160</v>
      </c>
      <c r="J19" s="50">
        <v>145</v>
      </c>
      <c r="K19" s="50">
        <v>80</v>
      </c>
      <c r="L19" s="50">
        <v>38</v>
      </c>
      <c r="M19" s="50">
        <v>70</v>
      </c>
      <c r="N19" s="50">
        <v>120</v>
      </c>
      <c r="O19" s="50">
        <v>180</v>
      </c>
      <c r="P19" s="50">
        <v>55</v>
      </c>
      <c r="Q19" s="50">
        <v>51</v>
      </c>
      <c r="R19" s="59">
        <v>37.43</v>
      </c>
      <c r="S19" s="60">
        <v>9</v>
      </c>
      <c r="T19" s="57">
        <v>145</v>
      </c>
      <c r="U19" s="54">
        <v>39.62</v>
      </c>
      <c r="V19" s="60">
        <v>15</v>
      </c>
      <c r="W19" s="57">
        <v>80</v>
      </c>
      <c r="Y19" s="59">
        <v>58.34</v>
      </c>
      <c r="Z19" s="60">
        <v>17</v>
      </c>
      <c r="AA19" s="57">
        <v>70</v>
      </c>
      <c r="AB19" s="54">
        <v>62.71</v>
      </c>
      <c r="AC19" s="60">
        <v>11</v>
      </c>
      <c r="AD19" s="57">
        <v>120</v>
      </c>
      <c r="AE19" s="62"/>
      <c r="AF19" s="59">
        <v>38.47</v>
      </c>
      <c r="AG19" s="60">
        <v>7</v>
      </c>
      <c r="AH19" s="57">
        <v>180</v>
      </c>
      <c r="AI19" s="54">
        <v>44.47</v>
      </c>
      <c r="AJ19" s="60">
        <v>13</v>
      </c>
      <c r="AK19" s="57">
        <v>100</v>
      </c>
      <c r="AM19" s="59">
        <v>50.97</v>
      </c>
      <c r="AN19" s="60">
        <v>8</v>
      </c>
      <c r="AO19" s="57">
        <v>160</v>
      </c>
      <c r="AP19" s="54">
        <v>50.38</v>
      </c>
      <c r="AQ19" s="60">
        <v>9</v>
      </c>
      <c r="AR19" s="57">
        <v>145</v>
      </c>
      <c r="AT19" s="59">
        <v>67.54</v>
      </c>
      <c r="AU19" s="60">
        <v>15</v>
      </c>
      <c r="AV19" s="57">
        <v>80</v>
      </c>
      <c r="AW19" s="54">
        <v>60.97</v>
      </c>
      <c r="AX19" s="60">
        <v>25</v>
      </c>
      <c r="AY19" s="57">
        <v>38</v>
      </c>
      <c r="BA19" s="59">
        <v>47.4</v>
      </c>
      <c r="BB19" s="60">
        <v>20</v>
      </c>
      <c r="BC19" s="57">
        <v>55</v>
      </c>
      <c r="BD19" s="54">
        <v>47.48</v>
      </c>
      <c r="BE19" s="60">
        <v>21</v>
      </c>
      <c r="BF19" s="57">
        <v>51</v>
      </c>
    </row>
    <row r="20" spans="1:58" ht="12.75">
      <c r="A20" s="1">
        <v>14</v>
      </c>
      <c r="B20" t="s">
        <v>42</v>
      </c>
      <c r="C20" t="s">
        <v>30</v>
      </c>
      <c r="D20">
        <v>2003</v>
      </c>
      <c r="E20" s="49">
        <v>905</v>
      </c>
      <c r="F20" s="50">
        <v>100</v>
      </c>
      <c r="G20" s="50">
        <v>160</v>
      </c>
      <c r="H20" s="50">
        <v>0</v>
      </c>
      <c r="I20" s="50">
        <v>25</v>
      </c>
      <c r="J20" s="50">
        <v>80</v>
      </c>
      <c r="K20" s="50">
        <v>130</v>
      </c>
      <c r="L20" s="50">
        <v>0</v>
      </c>
      <c r="M20" s="50">
        <v>130</v>
      </c>
      <c r="N20" s="50">
        <v>160</v>
      </c>
      <c r="O20" s="50">
        <v>145</v>
      </c>
      <c r="P20" s="50">
        <v>90</v>
      </c>
      <c r="Q20" s="50">
        <v>75</v>
      </c>
      <c r="R20" s="59">
        <v>37.98</v>
      </c>
      <c r="S20" s="60">
        <v>13</v>
      </c>
      <c r="T20" s="57">
        <v>100</v>
      </c>
      <c r="U20" s="54">
        <v>38.62</v>
      </c>
      <c r="V20" s="60">
        <v>8</v>
      </c>
      <c r="W20" s="57">
        <v>160</v>
      </c>
      <c r="Y20" s="59">
        <v>54.3</v>
      </c>
      <c r="Z20" s="60">
        <v>10</v>
      </c>
      <c r="AA20" s="57">
        <v>130</v>
      </c>
      <c r="AB20" s="54">
        <v>60.84</v>
      </c>
      <c r="AC20" s="60">
        <v>8</v>
      </c>
      <c r="AD20" s="57">
        <v>160</v>
      </c>
      <c r="AE20" s="58"/>
      <c r="AF20" s="59">
        <v>39.16</v>
      </c>
      <c r="AG20" s="60">
        <v>9</v>
      </c>
      <c r="AH20" s="57">
        <v>145</v>
      </c>
      <c r="AI20" s="54" t="s">
        <v>93</v>
      </c>
      <c r="AJ20" s="60">
        <v>0</v>
      </c>
      <c r="AK20" s="57">
        <v>0</v>
      </c>
      <c r="AM20" s="59">
        <v>60.5</v>
      </c>
      <c r="AN20" s="60">
        <v>35</v>
      </c>
      <c r="AO20" s="57">
        <v>25</v>
      </c>
      <c r="AP20" s="54">
        <v>52.35</v>
      </c>
      <c r="AQ20" s="60">
        <v>15</v>
      </c>
      <c r="AR20" s="57">
        <v>80</v>
      </c>
      <c r="AT20" s="59">
        <v>64.73</v>
      </c>
      <c r="AU20" s="60">
        <v>10</v>
      </c>
      <c r="AV20" s="57">
        <v>130</v>
      </c>
      <c r="AW20" s="54" t="s">
        <v>92</v>
      </c>
      <c r="AX20" s="60">
        <v>0</v>
      </c>
      <c r="AY20" s="57">
        <v>0</v>
      </c>
      <c r="BA20" s="59">
        <v>46.58</v>
      </c>
      <c r="BB20" s="60">
        <v>14</v>
      </c>
      <c r="BC20" s="57">
        <v>90</v>
      </c>
      <c r="BD20" s="54">
        <v>46.68</v>
      </c>
      <c r="BE20" s="60">
        <v>16</v>
      </c>
      <c r="BF20" s="57">
        <v>75</v>
      </c>
    </row>
    <row r="21" spans="1:58" ht="12.75">
      <c r="A21" s="1">
        <v>14</v>
      </c>
      <c r="B21" t="s">
        <v>43</v>
      </c>
      <c r="C21" t="s">
        <v>30</v>
      </c>
      <c r="D21" s="61">
        <v>2003</v>
      </c>
      <c r="E21" s="49">
        <v>905</v>
      </c>
      <c r="F21" s="50">
        <v>70</v>
      </c>
      <c r="G21" s="50">
        <v>70</v>
      </c>
      <c r="H21" s="50">
        <v>51</v>
      </c>
      <c r="I21" s="50">
        <v>110</v>
      </c>
      <c r="J21" s="50">
        <v>18</v>
      </c>
      <c r="K21" s="50">
        <v>180</v>
      </c>
      <c r="L21" s="50">
        <v>145</v>
      </c>
      <c r="M21" s="50">
        <v>60</v>
      </c>
      <c r="N21" s="50">
        <v>110</v>
      </c>
      <c r="O21" s="50">
        <v>80</v>
      </c>
      <c r="P21" s="50">
        <v>130</v>
      </c>
      <c r="Q21" s="50">
        <v>160</v>
      </c>
      <c r="R21" s="59">
        <v>38.81</v>
      </c>
      <c r="S21" s="60">
        <v>17</v>
      </c>
      <c r="T21" s="57">
        <v>70</v>
      </c>
      <c r="U21" s="54">
        <v>40.05</v>
      </c>
      <c r="V21" s="60">
        <v>17</v>
      </c>
      <c r="W21" s="57">
        <v>70</v>
      </c>
      <c r="Y21" s="59">
        <v>58.49</v>
      </c>
      <c r="Z21" s="60">
        <v>19</v>
      </c>
      <c r="AA21" s="57">
        <v>60</v>
      </c>
      <c r="AB21" s="54">
        <v>62.96</v>
      </c>
      <c r="AC21" s="60">
        <v>12</v>
      </c>
      <c r="AD21" s="57">
        <v>110</v>
      </c>
      <c r="AE21" s="58"/>
      <c r="AF21" s="59">
        <v>40.76</v>
      </c>
      <c r="AG21" s="60">
        <v>15</v>
      </c>
      <c r="AH21" s="57">
        <v>80</v>
      </c>
      <c r="AI21" s="54">
        <v>46.64</v>
      </c>
      <c r="AJ21" s="60">
        <v>21</v>
      </c>
      <c r="AK21" s="57">
        <v>51</v>
      </c>
      <c r="AM21" s="59">
        <v>52.55</v>
      </c>
      <c r="AN21" s="60">
        <v>12</v>
      </c>
      <c r="AO21" s="57">
        <v>110</v>
      </c>
      <c r="AP21" s="54">
        <v>62.79</v>
      </c>
      <c r="AQ21" s="60">
        <v>42</v>
      </c>
      <c r="AR21" s="57">
        <v>18</v>
      </c>
      <c r="AT21" s="59">
        <v>63.42</v>
      </c>
      <c r="AU21" s="60">
        <v>7</v>
      </c>
      <c r="AV21" s="57">
        <v>180</v>
      </c>
      <c r="AW21" s="54">
        <v>54.52</v>
      </c>
      <c r="AX21" s="60">
        <v>9</v>
      </c>
      <c r="AY21" s="57">
        <v>145</v>
      </c>
      <c r="BA21" s="59">
        <v>44.82</v>
      </c>
      <c r="BB21" s="60">
        <v>10</v>
      </c>
      <c r="BC21" s="57">
        <v>130</v>
      </c>
      <c r="BD21" s="54">
        <v>44.97</v>
      </c>
      <c r="BE21" s="60">
        <v>8</v>
      </c>
      <c r="BF21" s="57">
        <v>160</v>
      </c>
    </row>
    <row r="22" spans="1:58" ht="12.75">
      <c r="A22" s="1">
        <v>16</v>
      </c>
      <c r="B22" t="s">
        <v>44</v>
      </c>
      <c r="C22" t="s">
        <v>28</v>
      </c>
      <c r="D22">
        <v>2004</v>
      </c>
      <c r="E22" s="49">
        <v>735</v>
      </c>
      <c r="F22" s="50">
        <v>51</v>
      </c>
      <c r="G22" s="50">
        <v>47</v>
      </c>
      <c r="H22" s="50">
        <v>65</v>
      </c>
      <c r="I22" s="50">
        <v>100</v>
      </c>
      <c r="J22" s="50">
        <v>120</v>
      </c>
      <c r="K22" s="50">
        <v>65</v>
      </c>
      <c r="L22" s="50">
        <v>100</v>
      </c>
      <c r="M22" s="50">
        <v>120</v>
      </c>
      <c r="N22" s="50">
        <v>70</v>
      </c>
      <c r="O22" s="50">
        <v>65</v>
      </c>
      <c r="P22" s="50">
        <v>120</v>
      </c>
      <c r="Q22" s="50">
        <v>110</v>
      </c>
      <c r="R22" s="59">
        <v>39.5</v>
      </c>
      <c r="S22" s="60">
        <v>21</v>
      </c>
      <c r="T22" s="57">
        <v>51</v>
      </c>
      <c r="U22" s="54">
        <v>41.23</v>
      </c>
      <c r="V22" s="60">
        <v>22</v>
      </c>
      <c r="W22" s="57">
        <v>47</v>
      </c>
      <c r="Y22" s="59">
        <v>55.32</v>
      </c>
      <c r="Z22" s="60">
        <v>11</v>
      </c>
      <c r="AA22" s="57">
        <v>120</v>
      </c>
      <c r="AB22" s="54">
        <v>64.04</v>
      </c>
      <c r="AC22" s="60">
        <v>17</v>
      </c>
      <c r="AD22" s="57">
        <v>70</v>
      </c>
      <c r="AE22" s="58"/>
      <c r="AF22" s="59">
        <v>41.78</v>
      </c>
      <c r="AG22" s="60">
        <v>18</v>
      </c>
      <c r="AH22" s="57">
        <v>65</v>
      </c>
      <c r="AI22" s="54">
        <v>45.78</v>
      </c>
      <c r="AJ22" s="60">
        <v>18</v>
      </c>
      <c r="AK22" s="57">
        <v>65</v>
      </c>
      <c r="AM22" s="59">
        <v>52.66</v>
      </c>
      <c r="AN22" s="60">
        <v>13</v>
      </c>
      <c r="AO22" s="57">
        <v>100</v>
      </c>
      <c r="AP22" s="54">
        <v>50.45</v>
      </c>
      <c r="AQ22" s="60">
        <v>11</v>
      </c>
      <c r="AR22" s="57">
        <v>120</v>
      </c>
      <c r="AT22" s="59">
        <v>67.96</v>
      </c>
      <c r="AU22" s="60">
        <v>18</v>
      </c>
      <c r="AV22" s="57">
        <v>65</v>
      </c>
      <c r="AW22" s="54">
        <v>57.49</v>
      </c>
      <c r="AX22" s="60">
        <v>13</v>
      </c>
      <c r="AY22" s="57">
        <v>100</v>
      </c>
      <c r="BA22" s="59">
        <v>44.91</v>
      </c>
      <c r="BB22" s="60">
        <v>11</v>
      </c>
      <c r="BC22" s="57">
        <v>120</v>
      </c>
      <c r="BD22" s="54">
        <v>45.86</v>
      </c>
      <c r="BE22" s="60">
        <v>12</v>
      </c>
      <c r="BF22" s="57">
        <v>110</v>
      </c>
    </row>
    <row r="23" spans="1:58" ht="12.75">
      <c r="A23" s="1">
        <v>17</v>
      </c>
      <c r="B23" t="s">
        <v>45</v>
      </c>
      <c r="C23" t="s">
        <v>39</v>
      </c>
      <c r="D23">
        <v>2003</v>
      </c>
      <c r="E23" s="49">
        <v>710</v>
      </c>
      <c r="F23" s="50">
        <v>90</v>
      </c>
      <c r="G23" s="50">
        <v>75</v>
      </c>
      <c r="H23" s="50">
        <v>160</v>
      </c>
      <c r="I23" s="50">
        <v>80</v>
      </c>
      <c r="J23" s="50">
        <v>100</v>
      </c>
      <c r="K23" s="50">
        <v>75</v>
      </c>
      <c r="L23" s="50">
        <v>60</v>
      </c>
      <c r="M23" s="50">
        <v>110</v>
      </c>
      <c r="N23" s="50">
        <v>47</v>
      </c>
      <c r="O23" s="50">
        <v>0</v>
      </c>
      <c r="P23" s="50">
        <v>100</v>
      </c>
      <c r="Q23" s="50">
        <v>70</v>
      </c>
      <c r="R23" s="59">
        <v>38.01</v>
      </c>
      <c r="S23" s="60">
        <v>14</v>
      </c>
      <c r="T23" s="57">
        <v>90</v>
      </c>
      <c r="U23" s="54">
        <v>40.03</v>
      </c>
      <c r="V23" s="60">
        <v>16</v>
      </c>
      <c r="W23" s="57">
        <v>75</v>
      </c>
      <c r="Y23" s="59">
        <v>56.82</v>
      </c>
      <c r="Z23" s="60">
        <v>12</v>
      </c>
      <c r="AA23" s="57">
        <v>110</v>
      </c>
      <c r="AB23" s="54">
        <v>66.28</v>
      </c>
      <c r="AC23" s="60">
        <v>22</v>
      </c>
      <c r="AD23" s="57">
        <v>47</v>
      </c>
      <c r="AE23" s="62"/>
      <c r="AF23" s="59" t="s">
        <v>92</v>
      </c>
      <c r="AG23" s="60">
        <v>0</v>
      </c>
      <c r="AH23" s="57">
        <v>0</v>
      </c>
      <c r="AI23" s="54">
        <v>43.11</v>
      </c>
      <c r="AJ23" s="60">
        <v>8</v>
      </c>
      <c r="AK23" s="57">
        <v>160</v>
      </c>
      <c r="AM23" s="59">
        <v>53.07</v>
      </c>
      <c r="AN23" s="60">
        <v>15</v>
      </c>
      <c r="AO23" s="57">
        <v>80</v>
      </c>
      <c r="AP23" s="54">
        <v>52.02</v>
      </c>
      <c r="AQ23" s="60">
        <v>13</v>
      </c>
      <c r="AR23" s="57">
        <v>100</v>
      </c>
      <c r="AT23" s="59">
        <v>67.77</v>
      </c>
      <c r="AU23" s="60">
        <v>16</v>
      </c>
      <c r="AV23" s="57">
        <v>75</v>
      </c>
      <c r="AW23" s="54">
        <v>58.91</v>
      </c>
      <c r="AX23" s="60">
        <v>19</v>
      </c>
      <c r="AY23" s="57">
        <v>60</v>
      </c>
      <c r="BA23" s="59">
        <v>46.55</v>
      </c>
      <c r="BB23" s="60">
        <v>13</v>
      </c>
      <c r="BC23" s="57">
        <v>100</v>
      </c>
      <c r="BD23" s="54">
        <v>46.88</v>
      </c>
      <c r="BE23" s="60">
        <v>17</v>
      </c>
      <c r="BF23" s="57">
        <v>70</v>
      </c>
    </row>
    <row r="24" spans="1:58" ht="12.75">
      <c r="A24" s="1">
        <v>18</v>
      </c>
      <c r="B24" t="s">
        <v>46</v>
      </c>
      <c r="C24" t="s">
        <v>30</v>
      </c>
      <c r="D24">
        <v>2004</v>
      </c>
      <c r="E24" s="49">
        <v>657</v>
      </c>
      <c r="F24" s="50">
        <v>0</v>
      </c>
      <c r="G24" s="50">
        <v>65</v>
      </c>
      <c r="H24" s="50">
        <v>75</v>
      </c>
      <c r="I24" s="50">
        <v>130</v>
      </c>
      <c r="J24" s="50">
        <v>130</v>
      </c>
      <c r="K24" s="50">
        <v>145</v>
      </c>
      <c r="L24" s="50">
        <v>90</v>
      </c>
      <c r="M24" s="50">
        <v>29</v>
      </c>
      <c r="N24" s="50">
        <v>34</v>
      </c>
      <c r="O24" s="50">
        <v>90</v>
      </c>
      <c r="P24" s="50">
        <v>31</v>
      </c>
      <c r="Q24" s="50">
        <v>38</v>
      </c>
      <c r="R24" s="59" t="s">
        <v>92</v>
      </c>
      <c r="S24" s="60">
        <v>0</v>
      </c>
      <c r="T24" s="57">
        <v>0</v>
      </c>
      <c r="U24" s="54">
        <v>40.38</v>
      </c>
      <c r="V24" s="60">
        <v>18</v>
      </c>
      <c r="W24" s="57">
        <v>65</v>
      </c>
      <c r="Y24" s="59">
        <v>63.37</v>
      </c>
      <c r="Z24" s="60">
        <v>31</v>
      </c>
      <c r="AA24" s="57">
        <v>29</v>
      </c>
      <c r="AB24" s="54">
        <v>67.64</v>
      </c>
      <c r="AC24" s="60">
        <v>27</v>
      </c>
      <c r="AD24" s="57">
        <v>34</v>
      </c>
      <c r="AE24" s="58"/>
      <c r="AF24" s="59">
        <v>40.6</v>
      </c>
      <c r="AG24" s="60">
        <v>14</v>
      </c>
      <c r="AH24" s="57">
        <v>90</v>
      </c>
      <c r="AI24" s="54">
        <v>45.13</v>
      </c>
      <c r="AJ24" s="60">
        <v>16</v>
      </c>
      <c r="AK24" s="57">
        <v>75</v>
      </c>
      <c r="AM24" s="59">
        <v>51.38</v>
      </c>
      <c r="AN24" s="60">
        <v>10</v>
      </c>
      <c r="AO24" s="57">
        <v>130</v>
      </c>
      <c r="AP24" s="54">
        <v>50.41</v>
      </c>
      <c r="AQ24" s="60">
        <v>10</v>
      </c>
      <c r="AR24" s="57">
        <v>130</v>
      </c>
      <c r="AT24" s="59">
        <v>64.15</v>
      </c>
      <c r="AU24" s="60">
        <v>9</v>
      </c>
      <c r="AV24" s="57">
        <v>145</v>
      </c>
      <c r="AW24" s="54">
        <v>57.97</v>
      </c>
      <c r="AX24" s="60">
        <v>14</v>
      </c>
      <c r="AY24" s="57">
        <v>90</v>
      </c>
      <c r="BA24" s="59">
        <v>48.85</v>
      </c>
      <c r="BB24" s="60">
        <v>29</v>
      </c>
      <c r="BC24" s="57">
        <v>31</v>
      </c>
      <c r="BD24" s="54">
        <v>47.86</v>
      </c>
      <c r="BE24" s="60">
        <v>25</v>
      </c>
      <c r="BF24" s="57">
        <v>38</v>
      </c>
    </row>
    <row r="25" spans="1:58" ht="12.75">
      <c r="A25" s="1">
        <v>19</v>
      </c>
      <c r="B25" t="s">
        <v>47</v>
      </c>
      <c r="C25" t="s">
        <v>48</v>
      </c>
      <c r="D25">
        <v>2003</v>
      </c>
      <c r="E25" s="49">
        <v>600</v>
      </c>
      <c r="F25" s="50">
        <v>65</v>
      </c>
      <c r="G25" s="50">
        <v>51</v>
      </c>
      <c r="H25" s="50">
        <v>110</v>
      </c>
      <c r="I25" s="50">
        <v>75</v>
      </c>
      <c r="J25" s="50">
        <v>90</v>
      </c>
      <c r="K25" s="50">
        <v>44</v>
      </c>
      <c r="L25" s="50">
        <v>75</v>
      </c>
      <c r="M25" s="50">
        <v>65</v>
      </c>
      <c r="N25" s="50">
        <v>75</v>
      </c>
      <c r="O25" s="50">
        <v>110</v>
      </c>
      <c r="P25" s="50">
        <v>38</v>
      </c>
      <c r="Q25" s="50">
        <v>55</v>
      </c>
      <c r="R25" s="59">
        <v>39.16</v>
      </c>
      <c r="S25" s="60">
        <v>18</v>
      </c>
      <c r="T25" s="57">
        <v>65</v>
      </c>
      <c r="U25" s="54">
        <v>41.05</v>
      </c>
      <c r="V25" s="60">
        <v>21</v>
      </c>
      <c r="W25" s="57">
        <v>51</v>
      </c>
      <c r="Y25" s="59">
        <v>58.38</v>
      </c>
      <c r="Z25" s="60">
        <v>18</v>
      </c>
      <c r="AA25" s="57">
        <v>65</v>
      </c>
      <c r="AB25" s="54">
        <v>63.88</v>
      </c>
      <c r="AC25" s="60">
        <v>16</v>
      </c>
      <c r="AD25" s="57">
        <v>75</v>
      </c>
      <c r="AE25" s="58"/>
      <c r="AF25" s="59">
        <v>40.33</v>
      </c>
      <c r="AG25" s="60">
        <v>12</v>
      </c>
      <c r="AH25" s="57">
        <v>110</v>
      </c>
      <c r="AI25" s="54">
        <v>44.07</v>
      </c>
      <c r="AJ25" s="60">
        <v>12</v>
      </c>
      <c r="AK25" s="57">
        <v>110</v>
      </c>
      <c r="AM25" s="59">
        <v>53.62</v>
      </c>
      <c r="AN25" s="60">
        <v>16</v>
      </c>
      <c r="AO25" s="57">
        <v>75</v>
      </c>
      <c r="AP25" s="54">
        <v>52.13</v>
      </c>
      <c r="AQ25" s="60">
        <v>14</v>
      </c>
      <c r="AR25" s="57">
        <v>90</v>
      </c>
      <c r="AT25" s="59">
        <v>69.79</v>
      </c>
      <c r="AU25" s="60">
        <v>23</v>
      </c>
      <c r="AV25" s="57">
        <v>44</v>
      </c>
      <c r="AW25" s="54">
        <v>58.17</v>
      </c>
      <c r="AX25" s="60">
        <v>16</v>
      </c>
      <c r="AY25" s="57">
        <v>75</v>
      </c>
      <c r="BA25" s="59">
        <v>47.87</v>
      </c>
      <c r="BB25" s="60">
        <v>25</v>
      </c>
      <c r="BC25" s="57">
        <v>38</v>
      </c>
      <c r="BD25" s="54">
        <v>47.28</v>
      </c>
      <c r="BE25" s="60">
        <v>20</v>
      </c>
      <c r="BF25" s="57">
        <v>55</v>
      </c>
    </row>
    <row r="26" spans="1:58" ht="12.75">
      <c r="A26" s="1">
        <v>20</v>
      </c>
      <c r="B26" s="63" t="s">
        <v>49</v>
      </c>
      <c r="C26" s="61" t="s">
        <v>48</v>
      </c>
      <c r="D26">
        <v>2003</v>
      </c>
      <c r="E26" s="49">
        <v>591</v>
      </c>
      <c r="F26" s="50">
        <v>38</v>
      </c>
      <c r="G26" s="50">
        <v>41</v>
      </c>
      <c r="H26" s="50">
        <v>60</v>
      </c>
      <c r="I26" s="50">
        <v>145</v>
      </c>
      <c r="J26" s="50">
        <v>0</v>
      </c>
      <c r="K26" s="50">
        <v>55</v>
      </c>
      <c r="L26" s="50">
        <v>32</v>
      </c>
      <c r="M26" s="50">
        <v>90</v>
      </c>
      <c r="N26" s="50">
        <v>38</v>
      </c>
      <c r="O26" s="50">
        <v>47</v>
      </c>
      <c r="P26" s="50">
        <v>70</v>
      </c>
      <c r="Q26" s="50">
        <v>130</v>
      </c>
      <c r="R26" s="59">
        <v>39.94</v>
      </c>
      <c r="S26" s="60">
        <v>25</v>
      </c>
      <c r="T26" s="57">
        <v>38</v>
      </c>
      <c r="U26" s="54">
        <v>41.44</v>
      </c>
      <c r="V26" s="60">
        <v>24</v>
      </c>
      <c r="W26" s="57">
        <v>41</v>
      </c>
      <c r="Y26" s="59">
        <v>57.11</v>
      </c>
      <c r="Z26" s="60">
        <v>14</v>
      </c>
      <c r="AA26" s="57">
        <v>90</v>
      </c>
      <c r="AB26" s="54">
        <v>66.8</v>
      </c>
      <c r="AC26" s="60">
        <v>25</v>
      </c>
      <c r="AD26" s="57">
        <v>38</v>
      </c>
      <c r="AE26" s="58"/>
      <c r="AF26" s="59">
        <v>42.87</v>
      </c>
      <c r="AG26" s="60">
        <v>22</v>
      </c>
      <c r="AH26" s="57">
        <v>47</v>
      </c>
      <c r="AI26" s="54">
        <v>46.12</v>
      </c>
      <c r="AJ26" s="60">
        <v>19</v>
      </c>
      <c r="AK26" s="57">
        <v>60</v>
      </c>
      <c r="AM26" s="59">
        <v>51.27</v>
      </c>
      <c r="AN26" s="60">
        <v>9</v>
      </c>
      <c r="AO26" s="57">
        <v>145</v>
      </c>
      <c r="AP26" s="54" t="s">
        <v>93</v>
      </c>
      <c r="AQ26" s="60">
        <v>0</v>
      </c>
      <c r="AR26" s="57">
        <v>0</v>
      </c>
      <c r="AT26" s="59">
        <v>68.57</v>
      </c>
      <c r="AU26" s="60">
        <v>20</v>
      </c>
      <c r="AV26" s="57">
        <v>55</v>
      </c>
      <c r="AW26" s="54">
        <v>61.32</v>
      </c>
      <c r="AX26" s="60">
        <v>28</v>
      </c>
      <c r="AY26" s="57">
        <v>32</v>
      </c>
      <c r="BA26" s="59">
        <v>46.78</v>
      </c>
      <c r="BB26" s="60">
        <v>17</v>
      </c>
      <c r="BC26" s="57">
        <v>70</v>
      </c>
      <c r="BD26" s="54">
        <v>45.44</v>
      </c>
      <c r="BE26" s="60">
        <v>10</v>
      </c>
      <c r="BF26" s="57">
        <v>130</v>
      </c>
    </row>
    <row r="27" spans="1:58" ht="12.75">
      <c r="A27" s="1">
        <v>21</v>
      </c>
      <c r="B27" t="s">
        <v>50</v>
      </c>
      <c r="C27" t="s">
        <v>51</v>
      </c>
      <c r="D27" s="61">
        <v>2003</v>
      </c>
      <c r="E27" s="49">
        <v>543</v>
      </c>
      <c r="F27" s="50">
        <v>80</v>
      </c>
      <c r="G27" s="50">
        <v>90</v>
      </c>
      <c r="H27" s="50">
        <v>41</v>
      </c>
      <c r="I27" s="50">
        <v>23</v>
      </c>
      <c r="J27" s="50">
        <v>51</v>
      </c>
      <c r="K27" s="50">
        <v>34</v>
      </c>
      <c r="L27" s="50">
        <v>47</v>
      </c>
      <c r="M27" s="50">
        <v>0</v>
      </c>
      <c r="N27" s="50">
        <v>65</v>
      </c>
      <c r="O27" s="50">
        <v>55</v>
      </c>
      <c r="P27" s="50">
        <v>90</v>
      </c>
      <c r="Q27" s="50">
        <v>120</v>
      </c>
      <c r="R27" s="59">
        <v>38.13</v>
      </c>
      <c r="S27" s="60">
        <v>15</v>
      </c>
      <c r="T27" s="57">
        <v>80</v>
      </c>
      <c r="U27" s="54">
        <v>39.58</v>
      </c>
      <c r="V27" s="60">
        <v>14</v>
      </c>
      <c r="W27" s="57">
        <v>90</v>
      </c>
      <c r="Y27" s="59" t="s">
        <v>93</v>
      </c>
      <c r="Z27" s="60">
        <v>0</v>
      </c>
      <c r="AA27" s="57">
        <v>0</v>
      </c>
      <c r="AB27" s="54">
        <v>64.45</v>
      </c>
      <c r="AC27" s="60">
        <v>18</v>
      </c>
      <c r="AD27" s="57">
        <v>65</v>
      </c>
      <c r="AE27" s="58"/>
      <c r="AF27" s="59">
        <v>42.59</v>
      </c>
      <c r="AG27" s="60">
        <v>20</v>
      </c>
      <c r="AH27" s="57">
        <v>55</v>
      </c>
      <c r="AI27" s="54">
        <v>47.95</v>
      </c>
      <c r="AJ27" s="60">
        <v>24</v>
      </c>
      <c r="AK27" s="57">
        <v>41</v>
      </c>
      <c r="AM27" s="59">
        <v>61.85</v>
      </c>
      <c r="AN27" s="60">
        <v>37</v>
      </c>
      <c r="AO27" s="57">
        <v>23</v>
      </c>
      <c r="AP27" s="54">
        <v>54.03</v>
      </c>
      <c r="AQ27" s="60">
        <v>21</v>
      </c>
      <c r="AR27" s="57">
        <v>51</v>
      </c>
      <c r="AT27" s="59">
        <v>72.74</v>
      </c>
      <c r="AU27" s="60">
        <v>27</v>
      </c>
      <c r="AV27" s="57">
        <v>34</v>
      </c>
      <c r="AW27" s="54">
        <v>60.12</v>
      </c>
      <c r="AX27" s="60">
        <v>22</v>
      </c>
      <c r="AY27" s="57">
        <v>47</v>
      </c>
      <c r="BA27" s="59">
        <v>46.58</v>
      </c>
      <c r="BB27" s="60">
        <v>14</v>
      </c>
      <c r="BC27" s="57">
        <v>90</v>
      </c>
      <c r="BD27" s="54">
        <v>45.56</v>
      </c>
      <c r="BE27" s="60">
        <v>11</v>
      </c>
      <c r="BF27" s="57">
        <v>120</v>
      </c>
    </row>
    <row r="28" spans="1:58" ht="12.75">
      <c r="A28" s="1">
        <v>22</v>
      </c>
      <c r="B28" t="s">
        <v>52</v>
      </c>
      <c r="C28" t="s">
        <v>25</v>
      </c>
      <c r="D28">
        <v>2004</v>
      </c>
      <c r="E28" s="49">
        <v>510</v>
      </c>
      <c r="F28" s="50">
        <v>110</v>
      </c>
      <c r="G28" s="50">
        <v>60</v>
      </c>
      <c r="H28" s="50">
        <v>55</v>
      </c>
      <c r="I28" s="50">
        <v>70</v>
      </c>
      <c r="J28" s="50">
        <v>65</v>
      </c>
      <c r="K28" s="50">
        <v>47</v>
      </c>
      <c r="L28" s="50">
        <v>0</v>
      </c>
      <c r="M28" s="50">
        <v>75</v>
      </c>
      <c r="N28" s="50">
        <v>60</v>
      </c>
      <c r="O28" s="50">
        <v>70</v>
      </c>
      <c r="P28" s="50">
        <v>0</v>
      </c>
      <c r="Q28" s="50">
        <v>0</v>
      </c>
      <c r="R28" s="59">
        <v>37.55</v>
      </c>
      <c r="S28" s="60">
        <v>12</v>
      </c>
      <c r="T28" s="57">
        <v>110</v>
      </c>
      <c r="U28" s="54">
        <v>40.49</v>
      </c>
      <c r="V28" s="60">
        <v>19</v>
      </c>
      <c r="W28" s="57">
        <v>60</v>
      </c>
      <c r="Y28" s="59">
        <v>57.78</v>
      </c>
      <c r="Z28" s="60">
        <v>16</v>
      </c>
      <c r="AA28" s="57">
        <v>75</v>
      </c>
      <c r="AB28" s="54">
        <v>65.09</v>
      </c>
      <c r="AC28" s="60">
        <v>19</v>
      </c>
      <c r="AD28" s="57">
        <v>60</v>
      </c>
      <c r="AE28" s="62"/>
      <c r="AF28" s="59">
        <v>41.09</v>
      </c>
      <c r="AG28" s="60">
        <v>17</v>
      </c>
      <c r="AH28" s="57">
        <v>70</v>
      </c>
      <c r="AI28" s="54">
        <v>46.38</v>
      </c>
      <c r="AJ28" s="60">
        <v>20</v>
      </c>
      <c r="AK28" s="57">
        <v>55</v>
      </c>
      <c r="AM28" s="59">
        <v>54.26</v>
      </c>
      <c r="AN28" s="60">
        <v>17</v>
      </c>
      <c r="AO28" s="57">
        <v>70</v>
      </c>
      <c r="AP28" s="54">
        <v>52.82</v>
      </c>
      <c r="AQ28" s="60">
        <v>18</v>
      </c>
      <c r="AR28" s="57">
        <v>65</v>
      </c>
      <c r="AT28" s="59">
        <v>69.67</v>
      </c>
      <c r="AU28" s="60">
        <v>22</v>
      </c>
      <c r="AV28" s="57">
        <v>47</v>
      </c>
      <c r="AW28" s="54" t="s">
        <v>92</v>
      </c>
      <c r="AX28" s="60">
        <v>0</v>
      </c>
      <c r="AY28" s="57">
        <v>0</v>
      </c>
      <c r="BA28" s="59" t="s">
        <v>95</v>
      </c>
      <c r="BB28" s="60">
        <v>0</v>
      </c>
      <c r="BC28" s="57">
        <v>0</v>
      </c>
      <c r="BD28" s="54" t="s">
        <v>95</v>
      </c>
      <c r="BE28" s="60">
        <v>0</v>
      </c>
      <c r="BF28" s="57">
        <v>0</v>
      </c>
    </row>
    <row r="29" spans="1:58" ht="12.75">
      <c r="A29" s="1">
        <v>23</v>
      </c>
      <c r="B29" t="s">
        <v>53</v>
      </c>
      <c r="C29" t="s">
        <v>34</v>
      </c>
      <c r="D29">
        <v>2004</v>
      </c>
      <c r="E29" s="49">
        <v>497</v>
      </c>
      <c r="F29" s="50">
        <v>180</v>
      </c>
      <c r="G29" s="50">
        <v>55</v>
      </c>
      <c r="H29" s="50">
        <v>80</v>
      </c>
      <c r="I29" s="50">
        <v>60</v>
      </c>
      <c r="J29" s="50">
        <v>55</v>
      </c>
      <c r="K29" s="50">
        <v>41</v>
      </c>
      <c r="L29" s="50">
        <v>65</v>
      </c>
      <c r="M29" s="50">
        <v>0</v>
      </c>
      <c r="N29" s="50">
        <v>44</v>
      </c>
      <c r="O29" s="50">
        <v>36</v>
      </c>
      <c r="P29" s="50">
        <v>29</v>
      </c>
      <c r="Q29" s="50">
        <v>32</v>
      </c>
      <c r="R29" s="59">
        <v>37.37</v>
      </c>
      <c r="S29" s="60">
        <v>7</v>
      </c>
      <c r="T29" s="57">
        <v>180</v>
      </c>
      <c r="U29" s="54">
        <v>40.63</v>
      </c>
      <c r="V29" s="60">
        <v>20</v>
      </c>
      <c r="W29" s="57">
        <v>55</v>
      </c>
      <c r="Y29" s="59" t="s">
        <v>93</v>
      </c>
      <c r="Z29" s="60">
        <v>0</v>
      </c>
      <c r="AA29" s="57">
        <v>0</v>
      </c>
      <c r="AB29" s="54">
        <v>66.34</v>
      </c>
      <c r="AC29" s="60">
        <v>23</v>
      </c>
      <c r="AD29" s="57">
        <v>44</v>
      </c>
      <c r="AE29" s="58"/>
      <c r="AF29" s="59">
        <v>43.15</v>
      </c>
      <c r="AG29" s="60">
        <v>26</v>
      </c>
      <c r="AH29" s="57">
        <v>36</v>
      </c>
      <c r="AI29" s="54">
        <v>45</v>
      </c>
      <c r="AJ29" s="60">
        <v>15</v>
      </c>
      <c r="AK29" s="57">
        <v>80</v>
      </c>
      <c r="AM29" s="59">
        <v>54.77</v>
      </c>
      <c r="AN29" s="60">
        <v>19</v>
      </c>
      <c r="AO29" s="57">
        <v>60</v>
      </c>
      <c r="AP29" s="54">
        <v>53.65</v>
      </c>
      <c r="AQ29" s="60">
        <v>20</v>
      </c>
      <c r="AR29" s="57">
        <v>55</v>
      </c>
      <c r="AT29" s="59">
        <v>70.09</v>
      </c>
      <c r="AU29" s="60">
        <v>24</v>
      </c>
      <c r="AV29" s="57">
        <v>41</v>
      </c>
      <c r="AW29" s="54">
        <v>58.67</v>
      </c>
      <c r="AX29" s="60">
        <v>18</v>
      </c>
      <c r="AY29" s="57">
        <v>65</v>
      </c>
      <c r="BA29" s="59">
        <v>49.22</v>
      </c>
      <c r="BB29" s="60">
        <v>31</v>
      </c>
      <c r="BC29" s="57">
        <v>29</v>
      </c>
      <c r="BD29" s="54">
        <v>48.55</v>
      </c>
      <c r="BE29" s="60">
        <v>28</v>
      </c>
      <c r="BF29" s="57">
        <v>32</v>
      </c>
    </row>
    <row r="30" spans="1:58" ht="12.75">
      <c r="A30" s="1">
        <v>24</v>
      </c>
      <c r="B30" t="s">
        <v>54</v>
      </c>
      <c r="C30" t="s">
        <v>39</v>
      </c>
      <c r="D30">
        <v>2003</v>
      </c>
      <c r="E30" s="49">
        <v>447</v>
      </c>
      <c r="F30" s="50">
        <v>36</v>
      </c>
      <c r="G30" s="50">
        <v>36</v>
      </c>
      <c r="H30" s="50">
        <v>70</v>
      </c>
      <c r="I30" s="50">
        <v>65</v>
      </c>
      <c r="J30" s="50">
        <v>47</v>
      </c>
      <c r="K30" s="50">
        <v>36</v>
      </c>
      <c r="L30" s="50">
        <v>30</v>
      </c>
      <c r="M30" s="50">
        <v>41</v>
      </c>
      <c r="N30" s="50">
        <v>55</v>
      </c>
      <c r="O30" s="50">
        <v>130</v>
      </c>
      <c r="P30" s="50">
        <v>41</v>
      </c>
      <c r="Q30" s="50">
        <v>44</v>
      </c>
      <c r="R30" s="59">
        <v>40.02</v>
      </c>
      <c r="S30" s="60">
        <v>26</v>
      </c>
      <c r="T30" s="57">
        <v>36</v>
      </c>
      <c r="U30" s="54">
        <v>41.47</v>
      </c>
      <c r="V30" s="60">
        <v>26</v>
      </c>
      <c r="W30" s="57">
        <v>36</v>
      </c>
      <c r="Y30" s="59">
        <v>60.62</v>
      </c>
      <c r="Z30" s="60">
        <v>24</v>
      </c>
      <c r="AA30" s="57">
        <v>41</v>
      </c>
      <c r="AB30" s="54">
        <v>65.46</v>
      </c>
      <c r="AC30" s="60">
        <v>20</v>
      </c>
      <c r="AD30" s="57">
        <v>55</v>
      </c>
      <c r="AE30" s="58"/>
      <c r="AF30" s="59">
        <v>39.88</v>
      </c>
      <c r="AG30" s="60">
        <v>10</v>
      </c>
      <c r="AH30" s="57">
        <v>130</v>
      </c>
      <c r="AI30" s="54">
        <v>45.28</v>
      </c>
      <c r="AJ30" s="60">
        <v>17</v>
      </c>
      <c r="AK30" s="57">
        <v>70</v>
      </c>
      <c r="AM30" s="59">
        <v>54.46</v>
      </c>
      <c r="AN30" s="60">
        <v>18</v>
      </c>
      <c r="AO30" s="57">
        <v>65</v>
      </c>
      <c r="AP30" s="54">
        <v>54.3</v>
      </c>
      <c r="AQ30" s="60">
        <v>22</v>
      </c>
      <c r="AR30" s="57">
        <v>47</v>
      </c>
      <c r="AT30" s="59">
        <v>72.08</v>
      </c>
      <c r="AU30" s="60">
        <v>26</v>
      </c>
      <c r="AV30" s="57">
        <v>36</v>
      </c>
      <c r="AW30" s="54">
        <v>62.58</v>
      </c>
      <c r="AX30" s="60">
        <v>30</v>
      </c>
      <c r="AY30" s="57">
        <v>30</v>
      </c>
      <c r="BA30" s="59">
        <v>47.82</v>
      </c>
      <c r="BB30" s="60">
        <v>24</v>
      </c>
      <c r="BC30" s="57">
        <v>41</v>
      </c>
      <c r="BD30" s="54">
        <v>47.51</v>
      </c>
      <c r="BE30" s="60">
        <v>23</v>
      </c>
      <c r="BF30" s="57">
        <v>44</v>
      </c>
    </row>
    <row r="31" spans="1:58" ht="12.75">
      <c r="A31" s="1">
        <v>25</v>
      </c>
      <c r="B31" t="s">
        <v>55</v>
      </c>
      <c r="C31" t="s">
        <v>28</v>
      </c>
      <c r="D31" s="61">
        <v>2003</v>
      </c>
      <c r="E31" s="49">
        <v>414</v>
      </c>
      <c r="F31" s="50">
        <v>26</v>
      </c>
      <c r="G31" s="50">
        <v>26</v>
      </c>
      <c r="H31" s="50">
        <v>38</v>
      </c>
      <c r="I31" s="50">
        <v>55</v>
      </c>
      <c r="J31" s="50">
        <v>70</v>
      </c>
      <c r="K31" s="50">
        <v>70</v>
      </c>
      <c r="L31" s="50">
        <v>80</v>
      </c>
      <c r="M31" s="50">
        <v>47</v>
      </c>
      <c r="N31" s="50">
        <v>32</v>
      </c>
      <c r="O31" s="50">
        <v>60</v>
      </c>
      <c r="P31" s="50">
        <v>25</v>
      </c>
      <c r="Q31" s="50">
        <v>27</v>
      </c>
      <c r="R31" s="59">
        <v>42.08</v>
      </c>
      <c r="S31" s="60">
        <v>34</v>
      </c>
      <c r="T31" s="57">
        <v>26</v>
      </c>
      <c r="U31" s="54">
        <v>44.54</v>
      </c>
      <c r="V31" s="60">
        <v>34</v>
      </c>
      <c r="W31" s="57">
        <v>26</v>
      </c>
      <c r="Y31" s="59">
        <v>60.02</v>
      </c>
      <c r="Z31" s="60">
        <v>22</v>
      </c>
      <c r="AA31" s="57">
        <v>47</v>
      </c>
      <c r="AB31" s="54">
        <v>67.99</v>
      </c>
      <c r="AC31" s="60">
        <v>28</v>
      </c>
      <c r="AD31" s="57">
        <v>32</v>
      </c>
      <c r="AE31" s="62"/>
      <c r="AF31" s="59">
        <v>41.91</v>
      </c>
      <c r="AG31" s="60">
        <v>19</v>
      </c>
      <c r="AH31" s="57">
        <v>60</v>
      </c>
      <c r="AI31" s="54">
        <v>48.26</v>
      </c>
      <c r="AJ31" s="60">
        <v>25</v>
      </c>
      <c r="AK31" s="57">
        <v>38</v>
      </c>
      <c r="AM31" s="59">
        <v>55.46</v>
      </c>
      <c r="AN31" s="60">
        <v>20</v>
      </c>
      <c r="AO31" s="57">
        <v>55</v>
      </c>
      <c r="AP31" s="54">
        <v>52.48</v>
      </c>
      <c r="AQ31" s="60">
        <v>17</v>
      </c>
      <c r="AR31" s="57">
        <v>70</v>
      </c>
      <c r="AT31" s="59">
        <v>67.8</v>
      </c>
      <c r="AU31" s="60">
        <v>17</v>
      </c>
      <c r="AV31" s="57">
        <v>70</v>
      </c>
      <c r="AW31" s="54">
        <v>58.14</v>
      </c>
      <c r="AX31" s="60">
        <v>15</v>
      </c>
      <c r="AY31" s="57">
        <v>80</v>
      </c>
      <c r="BA31" s="59">
        <v>50.18</v>
      </c>
      <c r="BB31" s="60">
        <v>35</v>
      </c>
      <c r="BC31" s="57">
        <v>25</v>
      </c>
      <c r="BD31" s="54">
        <v>48.93</v>
      </c>
      <c r="BE31" s="60">
        <v>33</v>
      </c>
      <c r="BF31" s="57">
        <v>27</v>
      </c>
    </row>
    <row r="32" spans="1:58" ht="12.75">
      <c r="A32" s="1">
        <v>26</v>
      </c>
      <c r="B32" t="s">
        <v>56</v>
      </c>
      <c r="C32" t="s">
        <v>25</v>
      </c>
      <c r="D32" s="61">
        <v>2003</v>
      </c>
      <c r="E32" s="49">
        <v>399</v>
      </c>
      <c r="F32" s="50">
        <v>0</v>
      </c>
      <c r="G32" s="50">
        <v>0</v>
      </c>
      <c r="H32" s="50">
        <v>0</v>
      </c>
      <c r="I32" s="50">
        <v>47</v>
      </c>
      <c r="J32" s="50">
        <v>60</v>
      </c>
      <c r="K32" s="50">
        <v>51</v>
      </c>
      <c r="L32" s="50">
        <v>55</v>
      </c>
      <c r="M32" s="50">
        <v>36</v>
      </c>
      <c r="N32" s="50">
        <v>41</v>
      </c>
      <c r="O32" s="50">
        <v>0</v>
      </c>
      <c r="P32" s="50">
        <v>65</v>
      </c>
      <c r="Q32" s="50">
        <v>80</v>
      </c>
      <c r="R32" s="59" t="s">
        <v>93</v>
      </c>
      <c r="S32" s="60">
        <v>0</v>
      </c>
      <c r="T32" s="57">
        <v>0</v>
      </c>
      <c r="U32" s="54" t="s">
        <v>92</v>
      </c>
      <c r="V32" s="60">
        <v>0</v>
      </c>
      <c r="W32" s="57">
        <v>0</v>
      </c>
      <c r="Y32" s="59">
        <v>61.11</v>
      </c>
      <c r="Z32" s="60">
        <v>26</v>
      </c>
      <c r="AA32" s="57">
        <v>36</v>
      </c>
      <c r="AB32" s="54">
        <v>66.53</v>
      </c>
      <c r="AC32" s="60">
        <v>24</v>
      </c>
      <c r="AD32" s="57">
        <v>41</v>
      </c>
      <c r="AE32" s="58"/>
      <c r="AF32" s="59" t="s">
        <v>94</v>
      </c>
      <c r="AG32" s="60">
        <v>0</v>
      </c>
      <c r="AH32" s="57">
        <v>0</v>
      </c>
      <c r="AI32" s="54">
        <v>0</v>
      </c>
      <c r="AJ32" s="60">
        <v>0</v>
      </c>
      <c r="AK32" s="57">
        <v>0</v>
      </c>
      <c r="AM32" s="59">
        <v>55.95</v>
      </c>
      <c r="AN32" s="60">
        <v>22</v>
      </c>
      <c r="AO32" s="57">
        <v>47</v>
      </c>
      <c r="AP32" s="54">
        <v>53.36</v>
      </c>
      <c r="AQ32" s="60">
        <v>19</v>
      </c>
      <c r="AR32" s="57">
        <v>60</v>
      </c>
      <c r="AT32" s="59">
        <v>68.69</v>
      </c>
      <c r="AU32" s="60">
        <v>21</v>
      </c>
      <c r="AV32" s="57">
        <v>51</v>
      </c>
      <c r="AW32" s="54">
        <v>59.37</v>
      </c>
      <c r="AX32" s="60">
        <v>20</v>
      </c>
      <c r="AY32" s="57">
        <v>55</v>
      </c>
      <c r="BA32" s="59">
        <v>47.2</v>
      </c>
      <c r="BB32" s="60">
        <v>18</v>
      </c>
      <c r="BC32" s="57">
        <v>65</v>
      </c>
      <c r="BD32" s="54">
        <v>46.63</v>
      </c>
      <c r="BE32" s="60">
        <v>15</v>
      </c>
      <c r="BF32" s="57">
        <v>80</v>
      </c>
    </row>
    <row r="33" spans="1:58" ht="12.75">
      <c r="A33" s="1">
        <v>27</v>
      </c>
      <c r="B33" t="s">
        <v>57</v>
      </c>
      <c r="C33" t="s">
        <v>25</v>
      </c>
      <c r="D33">
        <v>2004</v>
      </c>
      <c r="E33" s="49">
        <v>368</v>
      </c>
      <c r="F33" s="50">
        <v>34</v>
      </c>
      <c r="G33" s="50">
        <v>38</v>
      </c>
      <c r="H33" s="50">
        <v>0</v>
      </c>
      <c r="I33" s="50">
        <v>0</v>
      </c>
      <c r="J33" s="50">
        <v>0</v>
      </c>
      <c r="K33" s="50">
        <v>60</v>
      </c>
      <c r="L33" s="50">
        <v>51</v>
      </c>
      <c r="M33" s="50">
        <v>51</v>
      </c>
      <c r="N33" s="50">
        <v>90</v>
      </c>
      <c r="O33" s="50">
        <v>0</v>
      </c>
      <c r="P33" s="50">
        <v>44</v>
      </c>
      <c r="Q33" s="50">
        <v>30</v>
      </c>
      <c r="R33" s="59">
        <v>40.81</v>
      </c>
      <c r="S33" s="60">
        <v>27</v>
      </c>
      <c r="T33" s="57">
        <v>34</v>
      </c>
      <c r="U33" s="54">
        <v>41.45</v>
      </c>
      <c r="V33" s="60">
        <v>25</v>
      </c>
      <c r="W33" s="57">
        <v>38</v>
      </c>
      <c r="Y33" s="59">
        <v>58.88</v>
      </c>
      <c r="Z33" s="60">
        <v>21</v>
      </c>
      <c r="AA33" s="57">
        <v>51</v>
      </c>
      <c r="AB33" s="64">
        <v>63.46</v>
      </c>
      <c r="AC33" s="60">
        <v>14</v>
      </c>
      <c r="AD33" s="57">
        <v>90</v>
      </c>
      <c r="AE33" s="62"/>
      <c r="AF33" s="59" t="s">
        <v>95</v>
      </c>
      <c r="AG33" s="60">
        <v>0</v>
      </c>
      <c r="AH33" s="57">
        <v>0</v>
      </c>
      <c r="AI33" s="64" t="s">
        <v>95</v>
      </c>
      <c r="AJ33" s="60">
        <v>0</v>
      </c>
      <c r="AK33" s="57">
        <v>0</v>
      </c>
      <c r="AM33" s="59" t="s">
        <v>95</v>
      </c>
      <c r="AN33" s="60">
        <v>0</v>
      </c>
      <c r="AO33" s="57">
        <v>0</v>
      </c>
      <c r="AP33" s="64" t="s">
        <v>95</v>
      </c>
      <c r="AQ33" s="60">
        <v>0</v>
      </c>
      <c r="AR33" s="57">
        <v>0</v>
      </c>
      <c r="AT33" s="59">
        <v>68.17</v>
      </c>
      <c r="AU33" s="60">
        <v>19</v>
      </c>
      <c r="AV33" s="57">
        <v>60</v>
      </c>
      <c r="AW33" s="64">
        <v>59.43</v>
      </c>
      <c r="AX33" s="60">
        <v>21</v>
      </c>
      <c r="AY33" s="57">
        <v>51</v>
      </c>
      <c r="BA33" s="59">
        <v>47.77</v>
      </c>
      <c r="BB33" s="60">
        <v>23</v>
      </c>
      <c r="BC33" s="57">
        <v>44</v>
      </c>
      <c r="BD33" s="64">
        <v>48.74</v>
      </c>
      <c r="BE33" s="60">
        <v>30</v>
      </c>
      <c r="BF33" s="57">
        <v>30</v>
      </c>
    </row>
    <row r="34" spans="1:58" ht="12.75">
      <c r="A34" s="1">
        <v>28</v>
      </c>
      <c r="B34" s="65" t="s">
        <v>58</v>
      </c>
      <c r="C34" s="65" t="s">
        <v>51</v>
      </c>
      <c r="D34" s="66">
        <v>2004</v>
      </c>
      <c r="E34" s="49">
        <v>319</v>
      </c>
      <c r="F34" s="50">
        <v>60</v>
      </c>
      <c r="G34" s="50">
        <v>44</v>
      </c>
      <c r="H34" s="50">
        <v>26</v>
      </c>
      <c r="I34" s="50">
        <v>18</v>
      </c>
      <c r="J34" s="50">
        <v>24</v>
      </c>
      <c r="K34" s="50">
        <v>29</v>
      </c>
      <c r="L34" s="50">
        <v>36</v>
      </c>
      <c r="M34" s="50">
        <v>55</v>
      </c>
      <c r="N34" s="50">
        <v>51</v>
      </c>
      <c r="O34" s="50">
        <v>44</v>
      </c>
      <c r="P34" s="50">
        <v>34</v>
      </c>
      <c r="Q34" s="50">
        <v>31</v>
      </c>
      <c r="R34" s="59">
        <v>39.17</v>
      </c>
      <c r="S34" s="60">
        <v>19</v>
      </c>
      <c r="T34" s="57">
        <v>60</v>
      </c>
      <c r="U34" s="64">
        <v>41.26</v>
      </c>
      <c r="V34" s="60">
        <v>23</v>
      </c>
      <c r="W34" s="57">
        <v>44</v>
      </c>
      <c r="Y34" s="59">
        <v>58.6</v>
      </c>
      <c r="Z34" s="60">
        <v>20</v>
      </c>
      <c r="AA34" s="57">
        <v>55</v>
      </c>
      <c r="AB34" s="54">
        <v>65.58</v>
      </c>
      <c r="AC34" s="60">
        <v>21</v>
      </c>
      <c r="AD34" s="57">
        <v>51</v>
      </c>
      <c r="AE34" s="58"/>
      <c r="AF34" s="59">
        <v>42.88</v>
      </c>
      <c r="AG34" s="60">
        <v>23</v>
      </c>
      <c r="AH34" s="57">
        <v>44</v>
      </c>
      <c r="AI34" s="54">
        <v>49.56</v>
      </c>
      <c r="AJ34" s="60">
        <v>34</v>
      </c>
      <c r="AK34" s="57">
        <v>26</v>
      </c>
      <c r="AM34" s="59">
        <v>65.71</v>
      </c>
      <c r="AN34" s="60">
        <v>42</v>
      </c>
      <c r="AO34" s="57">
        <v>18</v>
      </c>
      <c r="AP34" s="54">
        <v>60.68</v>
      </c>
      <c r="AQ34" s="60">
        <v>36</v>
      </c>
      <c r="AR34" s="57">
        <v>24</v>
      </c>
      <c r="AT34" s="59">
        <v>74.15</v>
      </c>
      <c r="AU34" s="60">
        <v>31</v>
      </c>
      <c r="AV34" s="57">
        <v>29</v>
      </c>
      <c r="AW34" s="54">
        <v>61.03</v>
      </c>
      <c r="AX34" s="60">
        <v>26</v>
      </c>
      <c r="AY34" s="57">
        <v>36</v>
      </c>
      <c r="BA34" s="59">
        <v>48.36</v>
      </c>
      <c r="BB34" s="60">
        <v>27</v>
      </c>
      <c r="BC34" s="57">
        <v>34</v>
      </c>
      <c r="BD34" s="54">
        <v>48.72</v>
      </c>
      <c r="BE34" s="60">
        <v>29</v>
      </c>
      <c r="BF34" s="57">
        <v>31</v>
      </c>
    </row>
    <row r="35" spans="1:58" ht="12.75">
      <c r="A35" s="1">
        <v>29</v>
      </c>
      <c r="B35" t="s">
        <v>59</v>
      </c>
      <c r="C35" t="s">
        <v>28</v>
      </c>
      <c r="D35">
        <v>2003</v>
      </c>
      <c r="E35" s="49">
        <v>300</v>
      </c>
      <c r="F35" s="50">
        <v>44</v>
      </c>
      <c r="G35" s="50">
        <v>31</v>
      </c>
      <c r="H35" s="50">
        <v>32</v>
      </c>
      <c r="I35" s="50">
        <v>0</v>
      </c>
      <c r="J35" s="50">
        <v>0</v>
      </c>
      <c r="K35" s="50">
        <v>31</v>
      </c>
      <c r="L35" s="50">
        <v>70</v>
      </c>
      <c r="M35" s="50">
        <v>31</v>
      </c>
      <c r="N35" s="50">
        <v>0</v>
      </c>
      <c r="O35" s="50">
        <v>51</v>
      </c>
      <c r="P35" s="50">
        <v>30</v>
      </c>
      <c r="Q35" s="50">
        <v>41</v>
      </c>
      <c r="R35" s="59">
        <v>39.64</v>
      </c>
      <c r="S35" s="60">
        <v>23</v>
      </c>
      <c r="T35" s="57">
        <v>44</v>
      </c>
      <c r="U35" s="54">
        <v>42.54</v>
      </c>
      <c r="V35" s="60">
        <v>29</v>
      </c>
      <c r="W35" s="57">
        <v>31</v>
      </c>
      <c r="Y35" s="59">
        <v>62.85</v>
      </c>
      <c r="Z35" s="60">
        <v>29</v>
      </c>
      <c r="AA35" s="57">
        <v>31</v>
      </c>
      <c r="AB35" s="54" t="s">
        <v>92</v>
      </c>
      <c r="AC35" s="60">
        <v>0</v>
      </c>
      <c r="AD35" s="57">
        <v>0</v>
      </c>
      <c r="AE35" s="58"/>
      <c r="AF35" s="59">
        <v>42.66</v>
      </c>
      <c r="AG35" s="60">
        <v>21</v>
      </c>
      <c r="AH35" s="57">
        <v>51</v>
      </c>
      <c r="AI35" s="54">
        <v>48.9</v>
      </c>
      <c r="AJ35" s="60">
        <v>28</v>
      </c>
      <c r="AK35" s="57">
        <v>32</v>
      </c>
      <c r="AM35" s="59" t="s">
        <v>93</v>
      </c>
      <c r="AN35" s="60">
        <v>0</v>
      </c>
      <c r="AO35" s="57">
        <v>0</v>
      </c>
      <c r="AP35" s="54" t="s">
        <v>93</v>
      </c>
      <c r="AQ35" s="60">
        <v>0</v>
      </c>
      <c r="AR35" s="57">
        <v>0</v>
      </c>
      <c r="AT35" s="59">
        <v>73.4</v>
      </c>
      <c r="AU35" s="60">
        <v>29</v>
      </c>
      <c r="AV35" s="57">
        <v>31</v>
      </c>
      <c r="AW35" s="54">
        <v>58.66</v>
      </c>
      <c r="AX35" s="60">
        <v>17</v>
      </c>
      <c r="AY35" s="57">
        <v>70</v>
      </c>
      <c r="BA35" s="59">
        <v>49.06</v>
      </c>
      <c r="BB35" s="60">
        <v>30</v>
      </c>
      <c r="BC35" s="57">
        <v>30</v>
      </c>
      <c r="BD35" s="54">
        <v>47.8</v>
      </c>
      <c r="BE35" s="60">
        <v>24</v>
      </c>
      <c r="BF35" s="57">
        <v>41</v>
      </c>
    </row>
    <row r="36" spans="1:58" ht="12.75">
      <c r="A36" s="1">
        <v>30</v>
      </c>
      <c r="B36" s="63" t="s">
        <v>60</v>
      </c>
      <c r="C36" s="61" t="s">
        <v>30</v>
      </c>
      <c r="D36" s="61">
        <v>2003</v>
      </c>
      <c r="E36" s="49">
        <v>288</v>
      </c>
      <c r="F36" s="50">
        <v>19</v>
      </c>
      <c r="G36" s="50">
        <v>20</v>
      </c>
      <c r="H36" s="50">
        <v>47</v>
      </c>
      <c r="I36" s="50">
        <v>41</v>
      </c>
      <c r="J36" s="50">
        <v>41</v>
      </c>
      <c r="K36" s="50">
        <v>0</v>
      </c>
      <c r="L36" s="50">
        <v>0</v>
      </c>
      <c r="M36" s="50">
        <v>28</v>
      </c>
      <c r="N36" s="50">
        <v>22</v>
      </c>
      <c r="O36" s="50">
        <v>28</v>
      </c>
      <c r="P36" s="50">
        <v>60</v>
      </c>
      <c r="Q36" s="50">
        <v>51</v>
      </c>
      <c r="R36" s="59">
        <v>43.47</v>
      </c>
      <c r="S36" s="60">
        <v>41</v>
      </c>
      <c r="T36" s="57">
        <v>19</v>
      </c>
      <c r="U36" s="54">
        <v>46.14</v>
      </c>
      <c r="V36" s="60">
        <v>40</v>
      </c>
      <c r="W36" s="57">
        <v>20</v>
      </c>
      <c r="Y36" s="59">
        <v>63.38</v>
      </c>
      <c r="Z36" s="60">
        <v>32</v>
      </c>
      <c r="AA36" s="57">
        <v>28</v>
      </c>
      <c r="AB36" s="54">
        <v>69.94</v>
      </c>
      <c r="AC36" s="60">
        <v>38</v>
      </c>
      <c r="AD36" s="57">
        <v>22</v>
      </c>
      <c r="AE36" s="58"/>
      <c r="AF36" s="59">
        <v>44.09</v>
      </c>
      <c r="AG36" s="60">
        <v>32</v>
      </c>
      <c r="AH36" s="57">
        <v>28</v>
      </c>
      <c r="AI36" s="54">
        <v>46.89</v>
      </c>
      <c r="AJ36" s="60">
        <v>22</v>
      </c>
      <c r="AK36" s="57">
        <v>47</v>
      </c>
      <c r="AM36" s="59">
        <v>56.4</v>
      </c>
      <c r="AN36" s="60">
        <v>24</v>
      </c>
      <c r="AO36" s="57">
        <v>41</v>
      </c>
      <c r="AP36" s="54">
        <v>55.33</v>
      </c>
      <c r="AQ36" s="60">
        <v>24</v>
      </c>
      <c r="AR36" s="57">
        <v>41</v>
      </c>
      <c r="AT36" s="59" t="s">
        <v>94</v>
      </c>
      <c r="AU36" s="60">
        <v>0</v>
      </c>
      <c r="AV36" s="57">
        <v>0</v>
      </c>
      <c r="AW36" s="54" t="s">
        <v>94</v>
      </c>
      <c r="AX36" s="60">
        <v>0</v>
      </c>
      <c r="AY36" s="57">
        <v>0</v>
      </c>
      <c r="BA36" s="59">
        <v>47.39</v>
      </c>
      <c r="BB36" s="60">
        <v>19</v>
      </c>
      <c r="BC36" s="57">
        <v>60</v>
      </c>
      <c r="BD36" s="54">
        <v>47.48</v>
      </c>
      <c r="BE36" s="60">
        <v>21</v>
      </c>
      <c r="BF36" s="57">
        <v>51</v>
      </c>
    </row>
    <row r="37" spans="1:58" ht="12.75">
      <c r="A37" s="1">
        <v>31</v>
      </c>
      <c r="B37" t="s">
        <v>61</v>
      </c>
      <c r="C37" t="s">
        <v>34</v>
      </c>
      <c r="D37">
        <v>2004</v>
      </c>
      <c r="E37" s="49">
        <v>270</v>
      </c>
      <c r="F37" s="50">
        <v>23</v>
      </c>
      <c r="G37" s="50">
        <v>27</v>
      </c>
      <c r="H37" s="50">
        <v>30</v>
      </c>
      <c r="I37" s="50">
        <v>38</v>
      </c>
      <c r="J37" s="50">
        <v>30</v>
      </c>
      <c r="K37" s="50">
        <v>20</v>
      </c>
      <c r="L37" s="50">
        <v>0</v>
      </c>
      <c r="M37" s="50">
        <v>0</v>
      </c>
      <c r="N37" s="50">
        <v>21</v>
      </c>
      <c r="O37" s="50">
        <v>34</v>
      </c>
      <c r="P37" s="50">
        <v>51</v>
      </c>
      <c r="Q37" s="50">
        <v>60</v>
      </c>
      <c r="R37" s="59">
        <v>42.4</v>
      </c>
      <c r="S37" s="60">
        <v>37</v>
      </c>
      <c r="T37" s="57">
        <v>23</v>
      </c>
      <c r="U37" s="54">
        <v>44.23</v>
      </c>
      <c r="V37" s="60">
        <v>33</v>
      </c>
      <c r="W37" s="57">
        <v>27</v>
      </c>
      <c r="Y37" s="59" t="s">
        <v>93</v>
      </c>
      <c r="Z37" s="60">
        <v>0</v>
      </c>
      <c r="AA37" s="57">
        <v>0</v>
      </c>
      <c r="AB37" s="54">
        <v>70.94</v>
      </c>
      <c r="AC37" s="60">
        <v>39</v>
      </c>
      <c r="AD37" s="57">
        <v>21</v>
      </c>
      <c r="AE37" s="58"/>
      <c r="AF37" s="59">
        <v>43.2</v>
      </c>
      <c r="AG37" s="60">
        <v>27</v>
      </c>
      <c r="AH37" s="57">
        <v>34</v>
      </c>
      <c r="AI37" s="54">
        <v>49.08</v>
      </c>
      <c r="AJ37" s="60">
        <v>30</v>
      </c>
      <c r="AK37" s="57">
        <v>30</v>
      </c>
      <c r="AM37" s="59">
        <v>56.86</v>
      </c>
      <c r="AN37" s="60">
        <v>25</v>
      </c>
      <c r="AO37" s="57">
        <v>38</v>
      </c>
      <c r="AP37" s="54">
        <v>57.3</v>
      </c>
      <c r="AQ37" s="60">
        <v>30</v>
      </c>
      <c r="AR37" s="57">
        <v>30</v>
      </c>
      <c r="AT37" s="59">
        <v>78.14</v>
      </c>
      <c r="AU37" s="60">
        <v>40</v>
      </c>
      <c r="AV37" s="57">
        <v>20</v>
      </c>
      <c r="AW37" s="54" t="s">
        <v>92</v>
      </c>
      <c r="AX37" s="60">
        <v>0</v>
      </c>
      <c r="AY37" s="57">
        <v>0</v>
      </c>
      <c r="BA37" s="59">
        <v>47.5</v>
      </c>
      <c r="BB37" s="60">
        <v>21</v>
      </c>
      <c r="BC37" s="57">
        <v>51</v>
      </c>
      <c r="BD37" s="54">
        <v>47.07</v>
      </c>
      <c r="BE37" s="60">
        <v>19</v>
      </c>
      <c r="BF37" s="57">
        <v>60</v>
      </c>
    </row>
    <row r="38" spans="1:58" ht="12.75">
      <c r="A38" s="1">
        <v>32</v>
      </c>
      <c r="B38" t="s">
        <v>62</v>
      </c>
      <c r="C38" t="s">
        <v>25</v>
      </c>
      <c r="D38">
        <v>2004</v>
      </c>
      <c r="E38" s="49">
        <v>266</v>
      </c>
      <c r="F38" s="50">
        <v>31</v>
      </c>
      <c r="G38" s="50">
        <v>0</v>
      </c>
      <c r="H38" s="50">
        <v>44</v>
      </c>
      <c r="I38" s="50">
        <v>32</v>
      </c>
      <c r="J38" s="50">
        <v>38</v>
      </c>
      <c r="K38" s="50">
        <v>27</v>
      </c>
      <c r="L38" s="50">
        <v>27</v>
      </c>
      <c r="M38" s="50">
        <v>38</v>
      </c>
      <c r="N38" s="50">
        <v>36</v>
      </c>
      <c r="O38" s="50">
        <v>31</v>
      </c>
      <c r="P38" s="50">
        <v>47</v>
      </c>
      <c r="Q38" s="50">
        <v>34</v>
      </c>
      <c r="R38" s="59">
        <v>41.25</v>
      </c>
      <c r="S38" s="60">
        <v>29</v>
      </c>
      <c r="T38" s="57">
        <v>31</v>
      </c>
      <c r="U38" s="54" t="s">
        <v>92</v>
      </c>
      <c r="V38" s="60">
        <v>0</v>
      </c>
      <c r="W38" s="57">
        <v>0</v>
      </c>
      <c r="Y38" s="59">
        <v>61.08</v>
      </c>
      <c r="Z38" s="60">
        <v>25</v>
      </c>
      <c r="AA38" s="57">
        <v>38</v>
      </c>
      <c r="AB38" s="54">
        <v>67.26</v>
      </c>
      <c r="AC38" s="60">
        <v>26</v>
      </c>
      <c r="AD38" s="57">
        <v>36</v>
      </c>
      <c r="AE38" s="62"/>
      <c r="AF38" s="59">
        <v>43.49</v>
      </c>
      <c r="AG38" s="60">
        <v>29</v>
      </c>
      <c r="AH38" s="57">
        <v>31</v>
      </c>
      <c r="AI38" s="54">
        <v>47.69</v>
      </c>
      <c r="AJ38" s="60">
        <v>23</v>
      </c>
      <c r="AK38" s="57">
        <v>44</v>
      </c>
      <c r="AM38" s="59">
        <v>57.4</v>
      </c>
      <c r="AN38" s="60">
        <v>28</v>
      </c>
      <c r="AO38" s="57">
        <v>32</v>
      </c>
      <c r="AP38" s="54">
        <v>55.66</v>
      </c>
      <c r="AQ38" s="60">
        <v>25</v>
      </c>
      <c r="AR38" s="57">
        <v>38</v>
      </c>
      <c r="AT38" s="59">
        <v>74.45</v>
      </c>
      <c r="AU38" s="60">
        <v>33</v>
      </c>
      <c r="AV38" s="57">
        <v>27</v>
      </c>
      <c r="AW38" s="54">
        <v>63.68</v>
      </c>
      <c r="AX38" s="60">
        <v>33</v>
      </c>
      <c r="AY38" s="57">
        <v>27</v>
      </c>
      <c r="BA38" s="59">
        <v>47.71</v>
      </c>
      <c r="BB38" s="60">
        <v>22</v>
      </c>
      <c r="BC38" s="57">
        <v>47</v>
      </c>
      <c r="BD38" s="54">
        <v>48.3</v>
      </c>
      <c r="BE38" s="60">
        <v>27</v>
      </c>
      <c r="BF38" s="57">
        <v>34</v>
      </c>
    </row>
    <row r="39" spans="1:58" ht="12.75">
      <c r="A39" s="1">
        <v>33</v>
      </c>
      <c r="B39" t="s">
        <v>63</v>
      </c>
      <c r="C39" t="s">
        <v>28</v>
      </c>
      <c r="D39">
        <v>2003</v>
      </c>
      <c r="E39" s="49">
        <v>254</v>
      </c>
      <c r="F39" s="50">
        <v>47</v>
      </c>
      <c r="G39" s="50">
        <v>0</v>
      </c>
      <c r="H39" s="50">
        <v>20</v>
      </c>
      <c r="I39" s="50">
        <v>0</v>
      </c>
      <c r="J39" s="50">
        <v>26</v>
      </c>
      <c r="K39" s="50">
        <v>38</v>
      </c>
      <c r="L39" s="50">
        <v>44</v>
      </c>
      <c r="M39" s="50">
        <v>34</v>
      </c>
      <c r="N39" s="50">
        <v>27</v>
      </c>
      <c r="O39" s="50">
        <v>38</v>
      </c>
      <c r="P39" s="50">
        <v>23</v>
      </c>
      <c r="Q39" s="50">
        <v>24</v>
      </c>
      <c r="R39" s="59">
        <v>39.51</v>
      </c>
      <c r="S39" s="60">
        <v>22</v>
      </c>
      <c r="T39" s="57">
        <v>47</v>
      </c>
      <c r="U39" s="54" t="s">
        <v>93</v>
      </c>
      <c r="V39" s="60">
        <v>0</v>
      </c>
      <c r="W39" s="57">
        <v>0</v>
      </c>
      <c r="Y39" s="59">
        <v>61.66</v>
      </c>
      <c r="Z39" s="60">
        <v>27</v>
      </c>
      <c r="AA39" s="57">
        <v>34</v>
      </c>
      <c r="AB39" s="54">
        <v>69.26</v>
      </c>
      <c r="AC39" s="60">
        <v>33</v>
      </c>
      <c r="AD39" s="57">
        <v>27</v>
      </c>
      <c r="AE39" s="58"/>
      <c r="AF39" s="59">
        <v>43</v>
      </c>
      <c r="AG39" s="60">
        <v>25</v>
      </c>
      <c r="AH39" s="57">
        <v>38</v>
      </c>
      <c r="AI39" s="54">
        <v>50.63</v>
      </c>
      <c r="AJ39" s="60">
        <v>40</v>
      </c>
      <c r="AK39" s="57">
        <v>20</v>
      </c>
      <c r="AM39" s="59" t="s">
        <v>92</v>
      </c>
      <c r="AN39" s="60">
        <v>0</v>
      </c>
      <c r="AO39" s="57">
        <v>0</v>
      </c>
      <c r="AP39" s="54">
        <v>59.88</v>
      </c>
      <c r="AQ39" s="60">
        <v>34</v>
      </c>
      <c r="AR39" s="57">
        <v>26</v>
      </c>
      <c r="AT39" s="59">
        <v>70.37</v>
      </c>
      <c r="AU39" s="60">
        <v>25</v>
      </c>
      <c r="AV39" s="57">
        <v>38</v>
      </c>
      <c r="AW39" s="54">
        <v>60.17</v>
      </c>
      <c r="AX39" s="60">
        <v>23</v>
      </c>
      <c r="AY39" s="57">
        <v>44</v>
      </c>
      <c r="BA39" s="59">
        <v>50.49</v>
      </c>
      <c r="BB39" s="60">
        <v>37</v>
      </c>
      <c r="BC39" s="57">
        <v>23</v>
      </c>
      <c r="BD39" s="54">
        <v>49.21</v>
      </c>
      <c r="BE39" s="60">
        <v>36</v>
      </c>
      <c r="BF39" s="57">
        <v>24</v>
      </c>
    </row>
    <row r="40" spans="1:58" ht="12.75">
      <c r="A40" s="1">
        <v>34</v>
      </c>
      <c r="B40" s="61" t="s">
        <v>64</v>
      </c>
      <c r="C40" s="61" t="s">
        <v>34</v>
      </c>
      <c r="D40" s="61">
        <v>2004</v>
      </c>
      <c r="E40" s="49">
        <v>249</v>
      </c>
      <c r="F40" s="50">
        <v>32</v>
      </c>
      <c r="G40" s="50">
        <v>34</v>
      </c>
      <c r="H40" s="50">
        <v>31</v>
      </c>
      <c r="I40" s="50">
        <v>44</v>
      </c>
      <c r="J40" s="50">
        <v>32</v>
      </c>
      <c r="K40" s="50">
        <v>30</v>
      </c>
      <c r="L40" s="50">
        <v>41</v>
      </c>
      <c r="M40" s="50">
        <v>30</v>
      </c>
      <c r="N40" s="50">
        <v>19</v>
      </c>
      <c r="O40" s="50">
        <v>32</v>
      </c>
      <c r="P40" s="50">
        <v>36</v>
      </c>
      <c r="Q40" s="50">
        <v>28</v>
      </c>
      <c r="R40" s="59">
        <v>40.96</v>
      </c>
      <c r="S40" s="60">
        <v>28</v>
      </c>
      <c r="T40" s="57">
        <v>32</v>
      </c>
      <c r="U40" s="54">
        <v>42.09</v>
      </c>
      <c r="V40" s="60">
        <v>27</v>
      </c>
      <c r="W40" s="57">
        <v>34</v>
      </c>
      <c r="Y40" s="59">
        <v>62.94</v>
      </c>
      <c r="Z40" s="60">
        <v>30</v>
      </c>
      <c r="AA40" s="57">
        <v>30</v>
      </c>
      <c r="AB40" s="54">
        <v>71.36</v>
      </c>
      <c r="AC40" s="60">
        <v>41</v>
      </c>
      <c r="AD40" s="57">
        <v>19</v>
      </c>
      <c r="AE40" s="62"/>
      <c r="AF40" s="59">
        <v>43.33</v>
      </c>
      <c r="AG40" s="60">
        <v>28</v>
      </c>
      <c r="AH40" s="57">
        <v>32</v>
      </c>
      <c r="AI40" s="54">
        <v>48.94</v>
      </c>
      <c r="AJ40" s="60">
        <v>29</v>
      </c>
      <c r="AK40" s="57">
        <v>31</v>
      </c>
      <c r="AM40" s="59">
        <v>56.23</v>
      </c>
      <c r="AN40" s="60">
        <v>23</v>
      </c>
      <c r="AO40" s="57">
        <v>44</v>
      </c>
      <c r="AP40" s="54">
        <v>57.2</v>
      </c>
      <c r="AQ40" s="60">
        <v>28</v>
      </c>
      <c r="AR40" s="57">
        <v>32</v>
      </c>
      <c r="AT40" s="59">
        <v>73.5</v>
      </c>
      <c r="AU40" s="60">
        <v>30</v>
      </c>
      <c r="AV40" s="57">
        <v>30</v>
      </c>
      <c r="AW40" s="54">
        <v>60.75</v>
      </c>
      <c r="AX40" s="60">
        <v>24</v>
      </c>
      <c r="AY40" s="57">
        <v>41</v>
      </c>
      <c r="BA40" s="59">
        <v>48.26</v>
      </c>
      <c r="BB40" s="60">
        <v>26</v>
      </c>
      <c r="BC40" s="57">
        <v>36</v>
      </c>
      <c r="BD40" s="54">
        <v>48.84</v>
      </c>
      <c r="BE40" s="60">
        <v>32</v>
      </c>
      <c r="BF40" s="57">
        <v>28</v>
      </c>
    </row>
    <row r="41" spans="1:58" ht="12.75">
      <c r="A41" s="1">
        <v>35</v>
      </c>
      <c r="B41" s="61" t="s">
        <v>65</v>
      </c>
      <c r="C41" t="s">
        <v>48</v>
      </c>
      <c r="D41">
        <v>2004</v>
      </c>
      <c r="E41" s="49">
        <v>238</v>
      </c>
      <c r="F41" s="50">
        <v>55</v>
      </c>
      <c r="G41" s="50">
        <v>30</v>
      </c>
      <c r="H41" s="50">
        <v>36</v>
      </c>
      <c r="I41" s="50">
        <v>51</v>
      </c>
      <c r="J41" s="50">
        <v>44</v>
      </c>
      <c r="K41" s="50">
        <v>0</v>
      </c>
      <c r="L41" s="50">
        <v>0</v>
      </c>
      <c r="M41" s="50">
        <v>0</v>
      </c>
      <c r="N41" s="50">
        <v>26</v>
      </c>
      <c r="O41" s="50">
        <v>26</v>
      </c>
      <c r="P41" s="50">
        <v>0</v>
      </c>
      <c r="Q41" s="50">
        <v>0</v>
      </c>
      <c r="R41" s="59">
        <v>39.46</v>
      </c>
      <c r="S41" s="60">
        <v>20</v>
      </c>
      <c r="T41" s="57">
        <v>55</v>
      </c>
      <c r="U41" s="54">
        <v>43.1</v>
      </c>
      <c r="V41" s="60">
        <v>30</v>
      </c>
      <c r="W41" s="57">
        <v>30</v>
      </c>
      <c r="Y41" s="59" t="s">
        <v>93</v>
      </c>
      <c r="Z41" s="60">
        <v>0</v>
      </c>
      <c r="AA41" s="57">
        <v>0</v>
      </c>
      <c r="AB41" s="54">
        <v>69.44</v>
      </c>
      <c r="AC41" s="60">
        <v>34</v>
      </c>
      <c r="AD41" s="57">
        <v>26</v>
      </c>
      <c r="AE41" s="58"/>
      <c r="AF41" s="59">
        <v>44.26</v>
      </c>
      <c r="AG41" s="60">
        <v>34</v>
      </c>
      <c r="AH41" s="57">
        <v>26</v>
      </c>
      <c r="AI41" s="54">
        <v>48.39</v>
      </c>
      <c r="AJ41" s="60">
        <v>26</v>
      </c>
      <c r="AK41" s="57">
        <v>36</v>
      </c>
      <c r="AM41" s="59">
        <v>55.65</v>
      </c>
      <c r="AN41" s="60">
        <v>21</v>
      </c>
      <c r="AO41" s="57">
        <v>51</v>
      </c>
      <c r="AP41" s="54">
        <v>54.6</v>
      </c>
      <c r="AQ41" s="60">
        <v>23</v>
      </c>
      <c r="AR41" s="57">
        <v>44</v>
      </c>
      <c r="AT41" s="59" t="s">
        <v>94</v>
      </c>
      <c r="AU41" s="60">
        <v>0</v>
      </c>
      <c r="AV41" s="57">
        <v>0</v>
      </c>
      <c r="AW41" s="54" t="s">
        <v>94</v>
      </c>
      <c r="AX41" s="60">
        <v>0</v>
      </c>
      <c r="AY41" s="57">
        <v>0</v>
      </c>
      <c r="BA41" s="59" t="s">
        <v>95</v>
      </c>
      <c r="BB41" s="60">
        <v>0</v>
      </c>
      <c r="BC41" s="57">
        <v>0</v>
      </c>
      <c r="BD41" s="54" t="s">
        <v>95</v>
      </c>
      <c r="BE41" s="60">
        <v>0</v>
      </c>
      <c r="BF41" s="57">
        <v>0</v>
      </c>
    </row>
    <row r="42" spans="1:58" ht="12.75">
      <c r="A42" s="1">
        <v>36</v>
      </c>
      <c r="B42" t="s">
        <v>66</v>
      </c>
      <c r="C42" t="s">
        <v>34</v>
      </c>
      <c r="D42" s="61">
        <v>2004</v>
      </c>
      <c r="E42" s="49">
        <v>228</v>
      </c>
      <c r="F42" s="50">
        <v>27</v>
      </c>
      <c r="G42" s="50">
        <v>32</v>
      </c>
      <c r="H42" s="50">
        <v>25</v>
      </c>
      <c r="I42" s="50">
        <v>30</v>
      </c>
      <c r="J42" s="50">
        <v>27</v>
      </c>
      <c r="K42" s="50">
        <v>25</v>
      </c>
      <c r="L42" s="50">
        <v>31</v>
      </c>
      <c r="M42" s="50">
        <v>0</v>
      </c>
      <c r="N42" s="50">
        <v>31</v>
      </c>
      <c r="O42" s="50">
        <v>41</v>
      </c>
      <c r="P42" s="50">
        <v>28</v>
      </c>
      <c r="Q42" s="50">
        <v>36</v>
      </c>
      <c r="R42" s="59">
        <v>42.06</v>
      </c>
      <c r="S42" s="60">
        <v>33</v>
      </c>
      <c r="T42" s="57">
        <v>27</v>
      </c>
      <c r="U42" s="54">
        <v>42.5</v>
      </c>
      <c r="V42" s="60">
        <v>28</v>
      </c>
      <c r="W42" s="57">
        <v>32</v>
      </c>
      <c r="Y42" s="59" t="s">
        <v>93</v>
      </c>
      <c r="Z42" s="60">
        <v>0</v>
      </c>
      <c r="AA42" s="57">
        <v>0</v>
      </c>
      <c r="AB42" s="54">
        <v>68.19</v>
      </c>
      <c r="AC42" s="60">
        <v>29</v>
      </c>
      <c r="AD42" s="57">
        <v>31</v>
      </c>
      <c r="AE42" s="58"/>
      <c r="AF42" s="59">
        <v>42.99</v>
      </c>
      <c r="AG42" s="60">
        <v>24</v>
      </c>
      <c r="AH42" s="57">
        <v>41</v>
      </c>
      <c r="AI42" s="54">
        <v>49.57</v>
      </c>
      <c r="AJ42" s="60">
        <v>35</v>
      </c>
      <c r="AK42" s="57">
        <v>25</v>
      </c>
      <c r="AM42" s="59">
        <v>59.22</v>
      </c>
      <c r="AN42" s="60">
        <v>30</v>
      </c>
      <c r="AO42" s="57">
        <v>30</v>
      </c>
      <c r="AP42" s="54">
        <v>59</v>
      </c>
      <c r="AQ42" s="60">
        <v>33</v>
      </c>
      <c r="AR42" s="57">
        <v>27</v>
      </c>
      <c r="AT42" s="59">
        <v>74.8</v>
      </c>
      <c r="AU42" s="60">
        <v>35</v>
      </c>
      <c r="AV42" s="57">
        <v>25</v>
      </c>
      <c r="AW42" s="54">
        <v>61.34</v>
      </c>
      <c r="AX42" s="60">
        <v>29</v>
      </c>
      <c r="AY42" s="57">
        <v>31</v>
      </c>
      <c r="BA42" s="59">
        <v>49.6</v>
      </c>
      <c r="BB42" s="60">
        <v>32</v>
      </c>
      <c r="BC42" s="57">
        <v>28</v>
      </c>
      <c r="BD42" s="54">
        <v>47.93</v>
      </c>
      <c r="BE42" s="60">
        <v>26</v>
      </c>
      <c r="BF42" s="57">
        <v>36</v>
      </c>
    </row>
    <row r="43" spans="1:58" ht="12.75">
      <c r="A43" s="1">
        <v>37</v>
      </c>
      <c r="B43" t="s">
        <v>67</v>
      </c>
      <c r="C43" t="s">
        <v>30</v>
      </c>
      <c r="D43" s="61">
        <v>2003</v>
      </c>
      <c r="E43" s="49">
        <v>209</v>
      </c>
      <c r="F43" s="50">
        <v>29</v>
      </c>
      <c r="G43" s="50">
        <v>28</v>
      </c>
      <c r="H43" s="50">
        <v>29</v>
      </c>
      <c r="I43" s="50">
        <v>36</v>
      </c>
      <c r="J43" s="50">
        <v>31</v>
      </c>
      <c r="K43" s="50">
        <v>26</v>
      </c>
      <c r="L43" s="50">
        <v>34</v>
      </c>
      <c r="M43" s="50">
        <v>20</v>
      </c>
      <c r="N43" s="50">
        <v>30</v>
      </c>
      <c r="O43" s="50">
        <v>24</v>
      </c>
      <c r="P43" s="50">
        <v>24</v>
      </c>
      <c r="Q43" s="50">
        <v>25</v>
      </c>
      <c r="R43" s="59">
        <v>41.35</v>
      </c>
      <c r="S43" s="60">
        <v>31</v>
      </c>
      <c r="T43" s="57">
        <v>29</v>
      </c>
      <c r="U43" s="54">
        <v>44.15</v>
      </c>
      <c r="V43" s="60">
        <v>32</v>
      </c>
      <c r="W43" s="57">
        <v>28</v>
      </c>
      <c r="Y43" s="59">
        <v>65.96</v>
      </c>
      <c r="Z43" s="60">
        <v>40</v>
      </c>
      <c r="AA43" s="57">
        <v>20</v>
      </c>
      <c r="AB43" s="54">
        <v>68.53</v>
      </c>
      <c r="AC43" s="60">
        <v>30</v>
      </c>
      <c r="AD43" s="57">
        <v>30</v>
      </c>
      <c r="AE43" s="58"/>
      <c r="AF43" s="59">
        <v>45.02</v>
      </c>
      <c r="AG43" s="60">
        <v>36</v>
      </c>
      <c r="AH43" s="57">
        <v>24</v>
      </c>
      <c r="AI43" s="54">
        <v>49.22</v>
      </c>
      <c r="AJ43" s="60">
        <v>31</v>
      </c>
      <c r="AK43" s="57">
        <v>29</v>
      </c>
      <c r="AM43" s="59">
        <v>57.03</v>
      </c>
      <c r="AN43" s="60">
        <v>26</v>
      </c>
      <c r="AO43" s="57">
        <v>36</v>
      </c>
      <c r="AP43" s="54">
        <v>57.22</v>
      </c>
      <c r="AQ43" s="60">
        <v>29</v>
      </c>
      <c r="AR43" s="57">
        <v>31</v>
      </c>
      <c r="AT43" s="59">
        <v>74.55</v>
      </c>
      <c r="AU43" s="60">
        <v>34</v>
      </c>
      <c r="AV43" s="57">
        <v>26</v>
      </c>
      <c r="AW43" s="54">
        <v>61.3</v>
      </c>
      <c r="AX43" s="60">
        <v>27</v>
      </c>
      <c r="AY43" s="57">
        <v>34</v>
      </c>
      <c r="BA43" s="59">
        <v>50.46</v>
      </c>
      <c r="BB43" s="60">
        <v>36</v>
      </c>
      <c r="BC43" s="57">
        <v>24</v>
      </c>
      <c r="BD43" s="54">
        <v>49.2</v>
      </c>
      <c r="BE43" s="60">
        <v>35</v>
      </c>
      <c r="BF43" s="57">
        <v>25</v>
      </c>
    </row>
    <row r="44" spans="1:58" ht="12.75">
      <c r="A44" s="1">
        <v>38</v>
      </c>
      <c r="B44" t="s">
        <v>68</v>
      </c>
      <c r="C44" t="s">
        <v>30</v>
      </c>
      <c r="D44">
        <v>2003</v>
      </c>
      <c r="E44" s="49">
        <v>197</v>
      </c>
      <c r="F44" s="50">
        <v>21</v>
      </c>
      <c r="G44" s="50">
        <v>19</v>
      </c>
      <c r="H44" s="50">
        <v>28</v>
      </c>
      <c r="I44" s="50">
        <v>31</v>
      </c>
      <c r="J44" s="50">
        <v>36</v>
      </c>
      <c r="K44" s="50">
        <v>28</v>
      </c>
      <c r="L44" s="50">
        <v>29</v>
      </c>
      <c r="M44" s="50">
        <v>26</v>
      </c>
      <c r="N44" s="50">
        <v>18</v>
      </c>
      <c r="O44" s="50">
        <v>25</v>
      </c>
      <c r="P44" s="50">
        <v>22</v>
      </c>
      <c r="Q44" s="50">
        <v>22</v>
      </c>
      <c r="R44" s="59">
        <v>42.67</v>
      </c>
      <c r="S44" s="60">
        <v>39</v>
      </c>
      <c r="T44" s="57">
        <v>21</v>
      </c>
      <c r="U44" s="54">
        <v>46.35</v>
      </c>
      <c r="V44" s="60">
        <v>41</v>
      </c>
      <c r="W44" s="57">
        <v>19</v>
      </c>
      <c r="Y44" s="59">
        <v>64.08</v>
      </c>
      <c r="Z44" s="60">
        <v>34</v>
      </c>
      <c r="AA44" s="57">
        <v>26</v>
      </c>
      <c r="AB44" s="54">
        <v>71.45</v>
      </c>
      <c r="AC44" s="60">
        <v>42</v>
      </c>
      <c r="AD44" s="57">
        <v>18</v>
      </c>
      <c r="AE44" s="58"/>
      <c r="AF44" s="59">
        <v>44.87</v>
      </c>
      <c r="AG44" s="60">
        <v>35</v>
      </c>
      <c r="AH44" s="57">
        <v>25</v>
      </c>
      <c r="AI44" s="54">
        <v>49.33</v>
      </c>
      <c r="AJ44" s="60">
        <v>32</v>
      </c>
      <c r="AK44" s="57">
        <v>28</v>
      </c>
      <c r="AM44" s="59">
        <v>58.36</v>
      </c>
      <c r="AN44" s="60">
        <v>29</v>
      </c>
      <c r="AO44" s="57">
        <v>31</v>
      </c>
      <c r="AP44" s="54">
        <v>55.81</v>
      </c>
      <c r="AQ44" s="60">
        <v>26</v>
      </c>
      <c r="AR44" s="57">
        <v>36</v>
      </c>
      <c r="AT44" s="59">
        <v>74.42</v>
      </c>
      <c r="AU44" s="60">
        <v>32</v>
      </c>
      <c r="AV44" s="57">
        <v>28</v>
      </c>
      <c r="AW44" s="54">
        <v>62.76</v>
      </c>
      <c r="AX44" s="60">
        <v>31</v>
      </c>
      <c r="AY44" s="57">
        <v>29</v>
      </c>
      <c r="BA44" s="59">
        <v>51.14</v>
      </c>
      <c r="BB44" s="60">
        <v>38</v>
      </c>
      <c r="BC44" s="57">
        <v>22</v>
      </c>
      <c r="BD44" s="54">
        <v>50.75</v>
      </c>
      <c r="BE44" s="60">
        <v>38</v>
      </c>
      <c r="BF44" s="57">
        <v>22</v>
      </c>
    </row>
    <row r="45" spans="1:58" ht="12.75">
      <c r="A45" s="1">
        <v>39</v>
      </c>
      <c r="B45" t="s">
        <v>69</v>
      </c>
      <c r="C45" t="s">
        <v>25</v>
      </c>
      <c r="D45" s="61">
        <v>2004</v>
      </c>
      <c r="E45" s="49">
        <v>188</v>
      </c>
      <c r="F45" s="50">
        <v>30</v>
      </c>
      <c r="G45" s="50">
        <v>0</v>
      </c>
      <c r="H45" s="50">
        <v>27</v>
      </c>
      <c r="I45" s="50">
        <v>28</v>
      </c>
      <c r="J45" s="50">
        <v>29</v>
      </c>
      <c r="K45" s="50">
        <v>24</v>
      </c>
      <c r="L45" s="50">
        <v>20</v>
      </c>
      <c r="M45" s="50">
        <v>23</v>
      </c>
      <c r="N45" s="50">
        <v>29</v>
      </c>
      <c r="O45" s="50">
        <v>22</v>
      </c>
      <c r="P45" s="50">
        <v>14</v>
      </c>
      <c r="Q45" s="50">
        <v>20</v>
      </c>
      <c r="R45" s="59">
        <v>41.31</v>
      </c>
      <c r="S45" s="60">
        <v>30</v>
      </c>
      <c r="T45" s="57">
        <v>30</v>
      </c>
      <c r="U45" s="54" t="s">
        <v>93</v>
      </c>
      <c r="V45" s="60">
        <v>0</v>
      </c>
      <c r="W45" s="57">
        <v>0</v>
      </c>
      <c r="Y45" s="59">
        <v>64.79</v>
      </c>
      <c r="Z45" s="60">
        <v>37</v>
      </c>
      <c r="AA45" s="57">
        <v>23</v>
      </c>
      <c r="AB45" s="54">
        <v>69.05</v>
      </c>
      <c r="AC45" s="60">
        <v>31</v>
      </c>
      <c r="AD45" s="57">
        <v>29</v>
      </c>
      <c r="AE45" s="58"/>
      <c r="AF45" s="59">
        <v>45.53</v>
      </c>
      <c r="AG45" s="60">
        <v>38</v>
      </c>
      <c r="AH45" s="57">
        <v>22</v>
      </c>
      <c r="AI45" s="54">
        <v>49.52</v>
      </c>
      <c r="AJ45" s="60">
        <v>33</v>
      </c>
      <c r="AK45" s="57">
        <v>27</v>
      </c>
      <c r="AM45" s="59">
        <v>59.96</v>
      </c>
      <c r="AN45" s="60">
        <v>32</v>
      </c>
      <c r="AO45" s="57">
        <v>28</v>
      </c>
      <c r="AP45" s="54">
        <v>57.7</v>
      </c>
      <c r="AQ45" s="60">
        <v>31</v>
      </c>
      <c r="AR45" s="57">
        <v>29</v>
      </c>
      <c r="AT45" s="59">
        <v>74.86</v>
      </c>
      <c r="AU45" s="60">
        <v>36</v>
      </c>
      <c r="AV45" s="57">
        <v>24</v>
      </c>
      <c r="AW45" s="54">
        <v>67.21</v>
      </c>
      <c r="AX45" s="60">
        <v>40</v>
      </c>
      <c r="AY45" s="57">
        <v>20</v>
      </c>
      <c r="BA45" s="59">
        <v>53.62</v>
      </c>
      <c r="BB45" s="60">
        <v>46</v>
      </c>
      <c r="BC45" s="57">
        <v>14</v>
      </c>
      <c r="BD45" s="54">
        <v>51.37</v>
      </c>
      <c r="BE45" s="60">
        <v>40</v>
      </c>
      <c r="BF45" s="57">
        <v>20</v>
      </c>
    </row>
    <row r="46" spans="1:58" ht="12.75">
      <c r="A46" s="1">
        <v>40</v>
      </c>
      <c r="B46" t="s">
        <v>70</v>
      </c>
      <c r="C46" t="s">
        <v>25</v>
      </c>
      <c r="D46">
        <v>2003</v>
      </c>
      <c r="E46" s="49">
        <v>187</v>
      </c>
      <c r="F46" s="50">
        <v>26</v>
      </c>
      <c r="G46" s="50">
        <v>22</v>
      </c>
      <c r="H46" s="50">
        <v>19</v>
      </c>
      <c r="I46" s="50">
        <v>27</v>
      </c>
      <c r="J46" s="50">
        <v>0</v>
      </c>
      <c r="K46" s="50">
        <v>0</v>
      </c>
      <c r="L46" s="50">
        <v>0</v>
      </c>
      <c r="M46" s="50">
        <v>32</v>
      </c>
      <c r="N46" s="50">
        <v>23</v>
      </c>
      <c r="O46" s="50">
        <v>0</v>
      </c>
      <c r="P46" s="50">
        <v>32</v>
      </c>
      <c r="Q46" s="50">
        <v>29</v>
      </c>
      <c r="R46" s="59">
        <v>42.08</v>
      </c>
      <c r="S46" s="60">
        <v>34</v>
      </c>
      <c r="T46" s="57">
        <v>26</v>
      </c>
      <c r="U46" s="54">
        <v>45.21</v>
      </c>
      <c r="V46" s="60">
        <v>38</v>
      </c>
      <c r="W46" s="57">
        <v>22</v>
      </c>
      <c r="Y46" s="59">
        <v>62.57</v>
      </c>
      <c r="Z46" s="60">
        <v>28</v>
      </c>
      <c r="AA46" s="57">
        <v>32</v>
      </c>
      <c r="AB46" s="54">
        <v>69.93</v>
      </c>
      <c r="AC46" s="60">
        <v>37</v>
      </c>
      <c r="AD46" s="57">
        <v>23</v>
      </c>
      <c r="AE46" s="58"/>
      <c r="AF46" s="59" t="s">
        <v>92</v>
      </c>
      <c r="AG46" s="60">
        <v>0</v>
      </c>
      <c r="AH46" s="57">
        <v>0</v>
      </c>
      <c r="AI46" s="54">
        <v>50.96</v>
      </c>
      <c r="AJ46" s="60">
        <v>41</v>
      </c>
      <c r="AK46" s="57">
        <v>19</v>
      </c>
      <c r="AM46" s="59">
        <v>60.11</v>
      </c>
      <c r="AN46" s="60">
        <v>33</v>
      </c>
      <c r="AO46" s="57">
        <v>27</v>
      </c>
      <c r="AP46" s="54" t="s">
        <v>93</v>
      </c>
      <c r="AQ46" s="60">
        <v>0</v>
      </c>
      <c r="AR46" s="57">
        <v>0</v>
      </c>
      <c r="AT46" s="59" t="s">
        <v>94</v>
      </c>
      <c r="AU46" s="60">
        <v>0</v>
      </c>
      <c r="AV46" s="57">
        <v>0</v>
      </c>
      <c r="AW46" s="54" t="s">
        <v>94</v>
      </c>
      <c r="AX46" s="60">
        <v>0</v>
      </c>
      <c r="AY46" s="57">
        <v>0</v>
      </c>
      <c r="BA46" s="59">
        <v>48.75</v>
      </c>
      <c r="BB46" s="60">
        <v>28</v>
      </c>
      <c r="BC46" s="57">
        <v>32</v>
      </c>
      <c r="BD46" s="54">
        <v>48.78</v>
      </c>
      <c r="BE46" s="60">
        <v>31</v>
      </c>
      <c r="BF46" s="57">
        <v>29</v>
      </c>
    </row>
    <row r="47" spans="1:58" ht="12.75">
      <c r="A47" s="1">
        <v>41</v>
      </c>
      <c r="B47" t="s">
        <v>71</v>
      </c>
      <c r="C47" t="s">
        <v>28</v>
      </c>
      <c r="D47">
        <v>2004</v>
      </c>
      <c r="E47" s="49">
        <v>184</v>
      </c>
      <c r="F47" s="50">
        <v>28</v>
      </c>
      <c r="G47" s="50">
        <v>29</v>
      </c>
      <c r="H47" s="50">
        <v>21</v>
      </c>
      <c r="I47" s="50">
        <v>0</v>
      </c>
      <c r="J47" s="50">
        <v>25</v>
      </c>
      <c r="K47" s="50">
        <v>0</v>
      </c>
      <c r="L47" s="50">
        <v>26</v>
      </c>
      <c r="M47" s="50">
        <v>0</v>
      </c>
      <c r="N47" s="50">
        <v>28</v>
      </c>
      <c r="O47" s="50">
        <v>27</v>
      </c>
      <c r="P47" s="50">
        <v>21</v>
      </c>
      <c r="Q47" s="50">
        <v>0</v>
      </c>
      <c r="R47" s="59">
        <v>41.86</v>
      </c>
      <c r="S47" s="60">
        <v>32</v>
      </c>
      <c r="T47" s="57">
        <v>28</v>
      </c>
      <c r="U47" s="54">
        <v>44.14</v>
      </c>
      <c r="V47" s="60">
        <v>31</v>
      </c>
      <c r="W47" s="57">
        <v>29</v>
      </c>
      <c r="Y47" s="59" t="s">
        <v>93</v>
      </c>
      <c r="Z47" s="60">
        <v>0</v>
      </c>
      <c r="AA47" s="57">
        <v>0</v>
      </c>
      <c r="AB47" s="54">
        <v>69.24</v>
      </c>
      <c r="AC47" s="60">
        <v>32</v>
      </c>
      <c r="AD47" s="57">
        <v>28</v>
      </c>
      <c r="AE47" s="58"/>
      <c r="AF47" s="59">
        <v>44.13</v>
      </c>
      <c r="AG47" s="60">
        <v>33</v>
      </c>
      <c r="AH47" s="57">
        <v>27</v>
      </c>
      <c r="AI47" s="54">
        <v>50.54</v>
      </c>
      <c r="AJ47" s="60">
        <v>39</v>
      </c>
      <c r="AK47" s="57">
        <v>21</v>
      </c>
      <c r="AM47" s="59" t="s">
        <v>92</v>
      </c>
      <c r="AN47" s="60">
        <v>0</v>
      </c>
      <c r="AO47" s="57">
        <v>0</v>
      </c>
      <c r="AP47" s="54">
        <v>60.47</v>
      </c>
      <c r="AQ47" s="60">
        <v>35</v>
      </c>
      <c r="AR47" s="57">
        <v>25</v>
      </c>
      <c r="AT47" s="59" t="s">
        <v>92</v>
      </c>
      <c r="AU47" s="60">
        <v>0</v>
      </c>
      <c r="AV47" s="57">
        <v>0</v>
      </c>
      <c r="AW47" s="54">
        <v>64.25</v>
      </c>
      <c r="AX47" s="60">
        <v>34</v>
      </c>
      <c r="AY47" s="57">
        <v>26</v>
      </c>
      <c r="BA47" s="59">
        <v>51.24</v>
      </c>
      <c r="BB47" s="60">
        <v>39</v>
      </c>
      <c r="BC47" s="57">
        <v>21</v>
      </c>
      <c r="BD47" s="54" t="s">
        <v>93</v>
      </c>
      <c r="BE47" s="60">
        <v>0</v>
      </c>
      <c r="BF47" s="57">
        <v>0</v>
      </c>
    </row>
    <row r="48" spans="1:58" ht="12.75">
      <c r="A48" s="1">
        <v>42</v>
      </c>
      <c r="B48" t="s">
        <v>72</v>
      </c>
      <c r="C48" t="s">
        <v>48</v>
      </c>
      <c r="D48" s="61">
        <v>2004</v>
      </c>
      <c r="E48" s="49">
        <v>178</v>
      </c>
      <c r="F48" s="50">
        <v>17</v>
      </c>
      <c r="G48" s="50">
        <v>24</v>
      </c>
      <c r="H48" s="50">
        <v>25</v>
      </c>
      <c r="I48" s="50">
        <v>34</v>
      </c>
      <c r="J48" s="50">
        <v>34</v>
      </c>
      <c r="K48" s="50">
        <v>0</v>
      </c>
      <c r="L48" s="50">
        <v>0</v>
      </c>
      <c r="M48" s="50">
        <v>17</v>
      </c>
      <c r="N48" s="50">
        <v>24</v>
      </c>
      <c r="O48" s="50">
        <v>20</v>
      </c>
      <c r="P48" s="50">
        <v>0</v>
      </c>
      <c r="Q48" s="50">
        <v>0</v>
      </c>
      <c r="R48" s="59">
        <v>44.39</v>
      </c>
      <c r="S48" s="60">
        <v>43</v>
      </c>
      <c r="T48" s="57">
        <v>17</v>
      </c>
      <c r="U48" s="54">
        <v>45.18</v>
      </c>
      <c r="V48" s="60">
        <v>36</v>
      </c>
      <c r="W48" s="57">
        <v>24</v>
      </c>
      <c r="Y48" s="59">
        <v>68.25</v>
      </c>
      <c r="Z48" s="60">
        <v>43</v>
      </c>
      <c r="AA48" s="57">
        <v>17</v>
      </c>
      <c r="AB48" s="54">
        <v>69.85</v>
      </c>
      <c r="AC48" s="60">
        <v>36</v>
      </c>
      <c r="AD48" s="57">
        <v>24</v>
      </c>
      <c r="AE48" s="58"/>
      <c r="AF48" s="59">
        <v>46.58</v>
      </c>
      <c r="AG48" s="60">
        <v>40</v>
      </c>
      <c r="AH48" s="57">
        <v>20</v>
      </c>
      <c r="AI48" s="54">
        <v>49.57</v>
      </c>
      <c r="AJ48" s="60">
        <v>35</v>
      </c>
      <c r="AK48" s="57">
        <v>25</v>
      </c>
      <c r="AM48" s="59">
        <v>57.34</v>
      </c>
      <c r="AN48" s="60">
        <v>27</v>
      </c>
      <c r="AO48" s="57">
        <v>34</v>
      </c>
      <c r="AP48" s="54">
        <v>56.02</v>
      </c>
      <c r="AQ48" s="60">
        <v>27</v>
      </c>
      <c r="AR48" s="57">
        <v>34</v>
      </c>
      <c r="AT48" s="59" t="s">
        <v>94</v>
      </c>
      <c r="AU48" s="60">
        <v>0</v>
      </c>
      <c r="AV48" s="57">
        <v>0</v>
      </c>
      <c r="AW48" s="54" t="s">
        <v>94</v>
      </c>
      <c r="AX48" s="60">
        <v>0</v>
      </c>
      <c r="AY48" s="57">
        <v>0</v>
      </c>
      <c r="BA48" s="59" t="s">
        <v>95</v>
      </c>
      <c r="BB48" s="60">
        <v>0</v>
      </c>
      <c r="BC48" s="57">
        <v>0</v>
      </c>
      <c r="BD48" s="54" t="s">
        <v>95</v>
      </c>
      <c r="BE48" s="60">
        <v>0</v>
      </c>
      <c r="BF48" s="57">
        <v>0</v>
      </c>
    </row>
    <row r="49" spans="1:58" ht="12.75">
      <c r="A49" s="1">
        <v>43</v>
      </c>
      <c r="B49" t="s">
        <v>73</v>
      </c>
      <c r="C49" t="s">
        <v>34</v>
      </c>
      <c r="D49">
        <v>2003</v>
      </c>
      <c r="E49" s="49">
        <v>177</v>
      </c>
      <c r="F49" s="50">
        <v>0</v>
      </c>
      <c r="G49" s="50">
        <v>18</v>
      </c>
      <c r="H49" s="50">
        <v>34</v>
      </c>
      <c r="I49" s="50">
        <v>21</v>
      </c>
      <c r="J49" s="50">
        <v>23</v>
      </c>
      <c r="K49" s="50">
        <v>19</v>
      </c>
      <c r="L49" s="50">
        <v>19</v>
      </c>
      <c r="M49" s="50">
        <v>25</v>
      </c>
      <c r="N49" s="50">
        <v>25</v>
      </c>
      <c r="O49" s="50">
        <v>30</v>
      </c>
      <c r="P49" s="50">
        <v>18</v>
      </c>
      <c r="Q49" s="50">
        <v>16</v>
      </c>
      <c r="R49" s="59" t="s">
        <v>92</v>
      </c>
      <c r="S49" s="60">
        <v>0</v>
      </c>
      <c r="T49" s="57">
        <v>0</v>
      </c>
      <c r="U49" s="54">
        <v>47.31</v>
      </c>
      <c r="V49" s="60">
        <v>42</v>
      </c>
      <c r="W49" s="57">
        <v>18</v>
      </c>
      <c r="Y49" s="59">
        <v>64.12</v>
      </c>
      <c r="Z49" s="60">
        <v>35</v>
      </c>
      <c r="AA49" s="57">
        <v>25</v>
      </c>
      <c r="AB49" s="54">
        <v>69.65</v>
      </c>
      <c r="AC49" s="60">
        <v>35</v>
      </c>
      <c r="AD49" s="57">
        <v>25</v>
      </c>
      <c r="AE49" s="58"/>
      <c r="AF49" s="59">
        <v>43.73</v>
      </c>
      <c r="AG49" s="60">
        <v>30</v>
      </c>
      <c r="AH49" s="57">
        <v>30</v>
      </c>
      <c r="AI49" s="54">
        <v>48.71</v>
      </c>
      <c r="AJ49" s="60">
        <v>27</v>
      </c>
      <c r="AK49" s="57">
        <v>34</v>
      </c>
      <c r="AM49" s="59">
        <v>63.46</v>
      </c>
      <c r="AN49" s="60">
        <v>39</v>
      </c>
      <c r="AO49" s="57">
        <v>21</v>
      </c>
      <c r="AP49" s="54">
        <v>60.69</v>
      </c>
      <c r="AQ49" s="60">
        <v>37</v>
      </c>
      <c r="AR49" s="57">
        <v>23</v>
      </c>
      <c r="AT49" s="59">
        <v>80.01</v>
      </c>
      <c r="AU49" s="60">
        <v>41</v>
      </c>
      <c r="AV49" s="57">
        <v>19</v>
      </c>
      <c r="AW49" s="54">
        <v>67.42</v>
      </c>
      <c r="AX49" s="60">
        <v>41</v>
      </c>
      <c r="AY49" s="57">
        <v>19</v>
      </c>
      <c r="BA49" s="59">
        <v>52.04</v>
      </c>
      <c r="BB49" s="60">
        <v>42</v>
      </c>
      <c r="BC49" s="57">
        <v>18</v>
      </c>
      <c r="BD49" s="54">
        <v>53.3</v>
      </c>
      <c r="BE49" s="60">
        <v>44</v>
      </c>
      <c r="BF49" s="57">
        <v>16</v>
      </c>
    </row>
    <row r="50" spans="1:58" ht="12.75">
      <c r="A50" s="1">
        <v>44</v>
      </c>
      <c r="B50" t="s">
        <v>74</v>
      </c>
      <c r="C50" t="s">
        <v>34</v>
      </c>
      <c r="D50" s="61">
        <v>2004</v>
      </c>
      <c r="E50" s="49">
        <v>170</v>
      </c>
      <c r="F50" s="50">
        <v>20</v>
      </c>
      <c r="G50" s="50">
        <v>15</v>
      </c>
      <c r="H50" s="50">
        <v>23</v>
      </c>
      <c r="I50" s="50">
        <v>29</v>
      </c>
      <c r="J50" s="50">
        <v>20</v>
      </c>
      <c r="K50" s="50">
        <v>23</v>
      </c>
      <c r="L50" s="50">
        <v>25</v>
      </c>
      <c r="M50" s="50">
        <v>22</v>
      </c>
      <c r="N50" s="50">
        <v>17</v>
      </c>
      <c r="O50" s="50">
        <v>29</v>
      </c>
      <c r="P50" s="50">
        <v>19</v>
      </c>
      <c r="Q50" s="50">
        <v>17</v>
      </c>
      <c r="R50" s="59">
        <v>43.43</v>
      </c>
      <c r="S50" s="60">
        <v>40</v>
      </c>
      <c r="T50" s="57">
        <v>20</v>
      </c>
      <c r="U50" s="54">
        <v>47.95</v>
      </c>
      <c r="V50" s="60">
        <v>45</v>
      </c>
      <c r="W50" s="57">
        <v>15</v>
      </c>
      <c r="Y50" s="59">
        <v>64.94</v>
      </c>
      <c r="Z50" s="60">
        <v>38</v>
      </c>
      <c r="AA50" s="57">
        <v>22</v>
      </c>
      <c r="AB50" s="54">
        <v>71.49</v>
      </c>
      <c r="AC50" s="60">
        <v>43</v>
      </c>
      <c r="AD50" s="57">
        <v>17</v>
      </c>
      <c r="AE50" s="58"/>
      <c r="AF50" s="59">
        <v>43.97</v>
      </c>
      <c r="AG50" s="60">
        <v>31</v>
      </c>
      <c r="AH50" s="57">
        <v>29</v>
      </c>
      <c r="AI50" s="54">
        <v>49.6</v>
      </c>
      <c r="AJ50" s="60">
        <v>37</v>
      </c>
      <c r="AK50" s="57">
        <v>23</v>
      </c>
      <c r="AM50" s="59">
        <v>59.92</v>
      </c>
      <c r="AN50" s="60">
        <v>31</v>
      </c>
      <c r="AO50" s="57">
        <v>29</v>
      </c>
      <c r="AP50" s="54">
        <v>61.84</v>
      </c>
      <c r="AQ50" s="60">
        <v>40</v>
      </c>
      <c r="AR50" s="57">
        <v>20</v>
      </c>
      <c r="AT50" s="59">
        <v>75.83</v>
      </c>
      <c r="AU50" s="60">
        <v>37</v>
      </c>
      <c r="AV50" s="57">
        <v>23</v>
      </c>
      <c r="AW50" s="54">
        <v>65.09</v>
      </c>
      <c r="AX50" s="60">
        <v>35</v>
      </c>
      <c r="AY50" s="57">
        <v>25</v>
      </c>
      <c r="BA50" s="59">
        <v>51.85</v>
      </c>
      <c r="BB50" s="60">
        <v>41</v>
      </c>
      <c r="BC50" s="57">
        <v>19</v>
      </c>
      <c r="BD50" s="54">
        <v>53.08</v>
      </c>
      <c r="BE50" s="60">
        <v>43</v>
      </c>
      <c r="BF50" s="57">
        <v>17</v>
      </c>
    </row>
    <row r="51" spans="1:58" ht="12.75">
      <c r="A51" s="1">
        <v>45</v>
      </c>
      <c r="B51" t="s">
        <v>75</v>
      </c>
      <c r="C51" t="s">
        <v>28</v>
      </c>
      <c r="D51">
        <v>2004</v>
      </c>
      <c r="E51" s="49">
        <v>161</v>
      </c>
      <c r="F51" s="50">
        <v>22</v>
      </c>
      <c r="G51" s="50">
        <v>25</v>
      </c>
      <c r="H51" s="50">
        <v>16</v>
      </c>
      <c r="I51" s="50">
        <v>0</v>
      </c>
      <c r="J51" s="50">
        <v>21</v>
      </c>
      <c r="K51" s="50">
        <v>32</v>
      </c>
      <c r="L51" s="50">
        <v>28</v>
      </c>
      <c r="M51" s="50">
        <v>16</v>
      </c>
      <c r="N51" s="50">
        <v>13</v>
      </c>
      <c r="O51" s="50">
        <v>19</v>
      </c>
      <c r="P51" s="50">
        <v>17</v>
      </c>
      <c r="Q51" s="50">
        <v>18</v>
      </c>
      <c r="R51" s="59">
        <v>42.62</v>
      </c>
      <c r="S51" s="60">
        <v>38</v>
      </c>
      <c r="T51" s="57">
        <v>22</v>
      </c>
      <c r="U51" s="54">
        <v>45.06</v>
      </c>
      <c r="V51" s="60">
        <v>35</v>
      </c>
      <c r="W51" s="57">
        <v>25</v>
      </c>
      <c r="Y51" s="59">
        <v>70.25</v>
      </c>
      <c r="Z51" s="60">
        <v>44</v>
      </c>
      <c r="AA51" s="57">
        <v>16</v>
      </c>
      <c r="AB51" s="54">
        <v>74.15</v>
      </c>
      <c r="AC51" s="60">
        <v>47</v>
      </c>
      <c r="AD51" s="57">
        <v>13</v>
      </c>
      <c r="AE51" s="58"/>
      <c r="AF51" s="59">
        <v>47.73</v>
      </c>
      <c r="AG51" s="60">
        <v>41</v>
      </c>
      <c r="AH51" s="57">
        <v>19</v>
      </c>
      <c r="AI51" s="54">
        <v>51.69</v>
      </c>
      <c r="AJ51" s="60">
        <v>44</v>
      </c>
      <c r="AK51" s="57">
        <v>16</v>
      </c>
      <c r="AM51" s="59" t="s">
        <v>92</v>
      </c>
      <c r="AN51" s="60">
        <v>0</v>
      </c>
      <c r="AO51" s="57">
        <v>0</v>
      </c>
      <c r="AP51" s="54">
        <v>61.45</v>
      </c>
      <c r="AQ51" s="60">
        <v>39</v>
      </c>
      <c r="AR51" s="57">
        <v>21</v>
      </c>
      <c r="AT51" s="59">
        <v>73.38</v>
      </c>
      <c r="AU51" s="60">
        <v>28</v>
      </c>
      <c r="AV51" s="57">
        <v>32</v>
      </c>
      <c r="AW51" s="54">
        <v>63.12</v>
      </c>
      <c r="AX51" s="60">
        <v>32</v>
      </c>
      <c r="AY51" s="57">
        <v>28</v>
      </c>
      <c r="BA51" s="59">
        <v>52.16</v>
      </c>
      <c r="BB51" s="60">
        <v>43</v>
      </c>
      <c r="BC51" s="57">
        <v>17</v>
      </c>
      <c r="BD51" s="54">
        <v>52.78</v>
      </c>
      <c r="BE51" s="60">
        <v>42</v>
      </c>
      <c r="BF51" s="57">
        <v>18</v>
      </c>
    </row>
    <row r="52" spans="1:58" ht="12.75">
      <c r="A52" s="1">
        <v>46</v>
      </c>
      <c r="B52" t="s">
        <v>76</v>
      </c>
      <c r="C52" t="s">
        <v>28</v>
      </c>
      <c r="D52">
        <v>2004</v>
      </c>
      <c r="E52" s="49">
        <v>159</v>
      </c>
      <c r="F52" s="50">
        <v>18</v>
      </c>
      <c r="G52" s="50">
        <v>17</v>
      </c>
      <c r="H52" s="50">
        <v>17</v>
      </c>
      <c r="I52" s="50">
        <v>0</v>
      </c>
      <c r="J52" s="50">
        <v>28</v>
      </c>
      <c r="K52" s="50">
        <v>22</v>
      </c>
      <c r="L52" s="50">
        <v>23</v>
      </c>
      <c r="M52" s="50">
        <v>27</v>
      </c>
      <c r="N52" s="50">
        <v>20</v>
      </c>
      <c r="O52" s="50">
        <v>21</v>
      </c>
      <c r="P52" s="50">
        <v>16</v>
      </c>
      <c r="Q52" s="50">
        <v>19</v>
      </c>
      <c r="R52" s="59">
        <v>44.37</v>
      </c>
      <c r="S52" s="60">
        <v>42</v>
      </c>
      <c r="T52" s="57">
        <v>18</v>
      </c>
      <c r="U52" s="54">
        <v>47.35</v>
      </c>
      <c r="V52" s="60">
        <v>43</v>
      </c>
      <c r="W52" s="57">
        <v>17</v>
      </c>
      <c r="Y52" s="59">
        <v>63.73</v>
      </c>
      <c r="Z52" s="60">
        <v>33</v>
      </c>
      <c r="AA52" s="57">
        <v>27</v>
      </c>
      <c r="AB52" s="54">
        <v>70.99</v>
      </c>
      <c r="AC52" s="60">
        <v>40</v>
      </c>
      <c r="AD52" s="57">
        <v>20</v>
      </c>
      <c r="AE52" s="58"/>
      <c r="AF52" s="59">
        <v>45.57</v>
      </c>
      <c r="AG52" s="60">
        <v>39</v>
      </c>
      <c r="AH52" s="57">
        <v>21</v>
      </c>
      <c r="AI52" s="54">
        <v>51.37</v>
      </c>
      <c r="AJ52" s="60">
        <v>43</v>
      </c>
      <c r="AK52" s="57">
        <v>17</v>
      </c>
      <c r="AM52" s="59" t="s">
        <v>93</v>
      </c>
      <c r="AN52" s="60">
        <v>0</v>
      </c>
      <c r="AO52" s="57">
        <v>0</v>
      </c>
      <c r="AP52" s="54">
        <v>58.5</v>
      </c>
      <c r="AQ52" s="60">
        <v>32</v>
      </c>
      <c r="AR52" s="57">
        <v>28</v>
      </c>
      <c r="AT52" s="59">
        <v>77.09</v>
      </c>
      <c r="AU52" s="60">
        <v>38</v>
      </c>
      <c r="AV52" s="57">
        <v>22</v>
      </c>
      <c r="AW52" s="54">
        <v>66.17</v>
      </c>
      <c r="AX52" s="60">
        <v>37</v>
      </c>
      <c r="AY52" s="57">
        <v>23</v>
      </c>
      <c r="BA52" s="59">
        <v>52.38</v>
      </c>
      <c r="BB52" s="60">
        <v>44</v>
      </c>
      <c r="BC52" s="57">
        <v>16</v>
      </c>
      <c r="BD52" s="54">
        <v>51.76</v>
      </c>
      <c r="BE52" s="60">
        <v>41</v>
      </c>
      <c r="BF52" s="57">
        <v>19</v>
      </c>
    </row>
    <row r="53" spans="1:58" ht="12.75">
      <c r="A53" s="1">
        <v>47</v>
      </c>
      <c r="B53" t="s">
        <v>77</v>
      </c>
      <c r="C53" t="s">
        <v>39</v>
      </c>
      <c r="D53" s="61">
        <v>2003</v>
      </c>
      <c r="E53" s="49">
        <v>146</v>
      </c>
      <c r="F53" s="50">
        <v>16</v>
      </c>
      <c r="G53" s="50">
        <v>21</v>
      </c>
      <c r="H53" s="50">
        <v>22</v>
      </c>
      <c r="I53" s="50">
        <v>25</v>
      </c>
      <c r="J53" s="50">
        <v>19</v>
      </c>
      <c r="K53" s="50">
        <v>0</v>
      </c>
      <c r="L53" s="50">
        <v>0</v>
      </c>
      <c r="M53" s="50">
        <v>21</v>
      </c>
      <c r="N53" s="50">
        <v>15</v>
      </c>
      <c r="O53" s="50">
        <v>23</v>
      </c>
      <c r="P53" s="50">
        <v>0</v>
      </c>
      <c r="Q53" s="50">
        <v>0</v>
      </c>
      <c r="R53" s="59">
        <v>45.16</v>
      </c>
      <c r="S53" s="60">
        <v>44</v>
      </c>
      <c r="T53" s="57">
        <v>16</v>
      </c>
      <c r="U53" s="54">
        <v>45.69</v>
      </c>
      <c r="V53" s="60">
        <v>39</v>
      </c>
      <c r="W53" s="57">
        <v>21</v>
      </c>
      <c r="Y53" s="59">
        <v>65.25</v>
      </c>
      <c r="Z53" s="60">
        <v>39</v>
      </c>
      <c r="AA53" s="57">
        <v>21</v>
      </c>
      <c r="AB53" s="54">
        <v>72.54</v>
      </c>
      <c r="AC53" s="60">
        <v>45</v>
      </c>
      <c r="AD53" s="57">
        <v>15</v>
      </c>
      <c r="AE53" s="58"/>
      <c r="AF53" s="59">
        <v>45.14</v>
      </c>
      <c r="AG53" s="60">
        <v>37</v>
      </c>
      <c r="AH53" s="57">
        <v>23</v>
      </c>
      <c r="AI53" s="54">
        <v>50.25</v>
      </c>
      <c r="AJ53" s="60">
        <v>38</v>
      </c>
      <c r="AK53" s="57">
        <v>22</v>
      </c>
      <c r="AM53" s="59">
        <v>60.5</v>
      </c>
      <c r="AN53" s="60">
        <v>35</v>
      </c>
      <c r="AO53" s="57">
        <v>25</v>
      </c>
      <c r="AP53" s="54">
        <v>62.09</v>
      </c>
      <c r="AQ53" s="60">
        <v>41</v>
      </c>
      <c r="AR53" s="57">
        <v>19</v>
      </c>
      <c r="AT53" s="59" t="s">
        <v>94</v>
      </c>
      <c r="AU53" s="60">
        <v>0</v>
      </c>
      <c r="AV53" s="57">
        <v>0</v>
      </c>
      <c r="AW53" s="54" t="s">
        <v>94</v>
      </c>
      <c r="AX53" s="60">
        <v>0</v>
      </c>
      <c r="AY53" s="57">
        <v>0</v>
      </c>
      <c r="BA53" s="59" t="s">
        <v>95</v>
      </c>
      <c r="BB53" s="60">
        <v>0</v>
      </c>
      <c r="BC53" s="57">
        <v>0</v>
      </c>
      <c r="BD53" s="54" t="s">
        <v>95</v>
      </c>
      <c r="BE53" s="60">
        <v>0</v>
      </c>
      <c r="BF53" s="57">
        <v>0</v>
      </c>
    </row>
    <row r="54" spans="1:58" ht="12.75">
      <c r="A54" s="1">
        <v>48</v>
      </c>
      <c r="B54" t="s">
        <v>78</v>
      </c>
      <c r="C54" t="s">
        <v>51</v>
      </c>
      <c r="D54" s="61">
        <v>2004</v>
      </c>
      <c r="E54" s="49">
        <v>123</v>
      </c>
      <c r="F54" s="50">
        <v>9</v>
      </c>
      <c r="G54" s="50">
        <v>0</v>
      </c>
      <c r="H54" s="50">
        <v>13</v>
      </c>
      <c r="I54" s="50">
        <v>22</v>
      </c>
      <c r="J54" s="50">
        <v>22</v>
      </c>
      <c r="K54" s="50">
        <v>21</v>
      </c>
      <c r="L54" s="50">
        <v>24</v>
      </c>
      <c r="M54" s="50">
        <v>0</v>
      </c>
      <c r="N54" s="50">
        <v>10</v>
      </c>
      <c r="O54" s="50">
        <v>13</v>
      </c>
      <c r="P54" s="50">
        <v>7</v>
      </c>
      <c r="Q54" s="50">
        <v>11</v>
      </c>
      <c r="R54" s="59">
        <v>57.56</v>
      </c>
      <c r="S54" s="60">
        <v>51</v>
      </c>
      <c r="T54" s="57">
        <v>9</v>
      </c>
      <c r="U54" s="54" t="s">
        <v>92</v>
      </c>
      <c r="V54" s="60">
        <v>0</v>
      </c>
      <c r="W54" s="57">
        <v>0</v>
      </c>
      <c r="Y54" s="59" t="s">
        <v>93</v>
      </c>
      <c r="Z54" s="60">
        <v>0</v>
      </c>
      <c r="AA54" s="57">
        <v>0</v>
      </c>
      <c r="AB54" s="54">
        <v>78.13</v>
      </c>
      <c r="AC54" s="60">
        <v>50</v>
      </c>
      <c r="AD54" s="57">
        <v>10</v>
      </c>
      <c r="AE54" s="58"/>
      <c r="AF54" s="59">
        <v>52.08</v>
      </c>
      <c r="AG54" s="60">
        <v>47</v>
      </c>
      <c r="AH54" s="57">
        <v>13</v>
      </c>
      <c r="AI54" s="54">
        <v>54.29</v>
      </c>
      <c r="AJ54" s="60">
        <v>47</v>
      </c>
      <c r="AK54" s="57">
        <v>13</v>
      </c>
      <c r="AM54" s="59">
        <v>62.16</v>
      </c>
      <c r="AN54" s="60">
        <v>38</v>
      </c>
      <c r="AO54" s="57">
        <v>22</v>
      </c>
      <c r="AP54" s="54">
        <v>61.25</v>
      </c>
      <c r="AQ54" s="60">
        <v>38</v>
      </c>
      <c r="AR54" s="57">
        <v>22</v>
      </c>
      <c r="AT54" s="59">
        <v>78.09</v>
      </c>
      <c r="AU54" s="60">
        <v>39</v>
      </c>
      <c r="AV54" s="57">
        <v>21</v>
      </c>
      <c r="AW54" s="54">
        <v>66.08</v>
      </c>
      <c r="AX54" s="60">
        <v>36</v>
      </c>
      <c r="AY54" s="57">
        <v>24</v>
      </c>
      <c r="BA54" s="59">
        <v>57.43</v>
      </c>
      <c r="BB54" s="60">
        <v>53</v>
      </c>
      <c r="BC54" s="57">
        <v>7</v>
      </c>
      <c r="BD54" s="54">
        <v>55.82</v>
      </c>
      <c r="BE54" s="60">
        <v>49</v>
      </c>
      <c r="BF54" s="57">
        <v>11</v>
      </c>
    </row>
    <row r="55" spans="1:58" ht="12.75">
      <c r="A55" s="1">
        <v>49</v>
      </c>
      <c r="B55" s="61" t="s">
        <v>79</v>
      </c>
      <c r="C55" t="s">
        <v>34</v>
      </c>
      <c r="D55">
        <v>2003</v>
      </c>
      <c r="E55" s="49">
        <v>121</v>
      </c>
      <c r="F55" s="50">
        <v>0</v>
      </c>
      <c r="G55" s="50">
        <v>0</v>
      </c>
      <c r="H55" s="50">
        <v>15</v>
      </c>
      <c r="I55" s="50">
        <v>26</v>
      </c>
      <c r="J55" s="50">
        <v>0</v>
      </c>
      <c r="K55" s="50">
        <v>17</v>
      </c>
      <c r="L55" s="50">
        <v>18</v>
      </c>
      <c r="M55" s="50">
        <v>19</v>
      </c>
      <c r="N55" s="50">
        <v>14</v>
      </c>
      <c r="O55" s="50">
        <v>0</v>
      </c>
      <c r="P55" s="50">
        <v>12</v>
      </c>
      <c r="Q55" s="50">
        <v>12</v>
      </c>
      <c r="R55" s="59" t="s">
        <v>94</v>
      </c>
      <c r="S55" s="60">
        <v>0</v>
      </c>
      <c r="T55" s="57">
        <v>0</v>
      </c>
      <c r="U55" s="54" t="s">
        <v>94</v>
      </c>
      <c r="V55" s="60">
        <v>0</v>
      </c>
      <c r="W55" s="57">
        <v>0</v>
      </c>
      <c r="Y55" s="59">
        <v>66.33</v>
      </c>
      <c r="Z55" s="60">
        <v>41</v>
      </c>
      <c r="AA55" s="57">
        <v>19</v>
      </c>
      <c r="AB55" s="54">
        <v>73.48</v>
      </c>
      <c r="AC55" s="60">
        <v>46</v>
      </c>
      <c r="AD55" s="57">
        <v>14</v>
      </c>
      <c r="AE55" s="58"/>
      <c r="AF55" s="59" t="s">
        <v>92</v>
      </c>
      <c r="AG55" s="60">
        <v>0</v>
      </c>
      <c r="AH55" s="57">
        <v>0</v>
      </c>
      <c r="AI55" s="54">
        <v>51.8</v>
      </c>
      <c r="AJ55" s="60">
        <v>45</v>
      </c>
      <c r="AK55" s="57">
        <v>15</v>
      </c>
      <c r="AM55" s="59">
        <v>60.45</v>
      </c>
      <c r="AN55" s="60">
        <v>34</v>
      </c>
      <c r="AO55" s="57">
        <v>26</v>
      </c>
      <c r="AP55" s="54" t="s">
        <v>92</v>
      </c>
      <c r="AQ55" s="60">
        <v>0</v>
      </c>
      <c r="AR55" s="57">
        <v>0</v>
      </c>
      <c r="AT55" s="59">
        <v>81.52</v>
      </c>
      <c r="AU55" s="60">
        <v>43</v>
      </c>
      <c r="AV55" s="57">
        <v>17</v>
      </c>
      <c r="AW55" s="54">
        <v>69.41</v>
      </c>
      <c r="AX55" s="60">
        <v>42</v>
      </c>
      <c r="AY55" s="57">
        <v>18</v>
      </c>
      <c r="BA55" s="59">
        <v>54.3</v>
      </c>
      <c r="BB55" s="60">
        <v>48</v>
      </c>
      <c r="BC55" s="57">
        <v>12</v>
      </c>
      <c r="BD55" s="54">
        <v>55.56</v>
      </c>
      <c r="BE55" s="60">
        <v>48</v>
      </c>
      <c r="BF55" s="57">
        <v>12</v>
      </c>
    </row>
    <row r="56" spans="1:58" ht="12.75">
      <c r="A56" s="1">
        <v>50</v>
      </c>
      <c r="B56" t="s">
        <v>80</v>
      </c>
      <c r="C56" t="s">
        <v>34</v>
      </c>
      <c r="D56" s="61">
        <v>2004</v>
      </c>
      <c r="E56" s="49">
        <v>112</v>
      </c>
      <c r="F56" s="50">
        <v>24</v>
      </c>
      <c r="G56" s="50">
        <v>24</v>
      </c>
      <c r="H56" s="50">
        <v>0</v>
      </c>
      <c r="I56" s="50">
        <v>0</v>
      </c>
      <c r="J56" s="50">
        <v>11</v>
      </c>
      <c r="K56" s="50">
        <v>14</v>
      </c>
      <c r="L56" s="50">
        <v>13</v>
      </c>
      <c r="M56" s="50">
        <v>0</v>
      </c>
      <c r="N56" s="50">
        <v>11</v>
      </c>
      <c r="O56" s="50">
        <v>0</v>
      </c>
      <c r="P56" s="50">
        <v>13</v>
      </c>
      <c r="Q56" s="50">
        <v>13</v>
      </c>
      <c r="R56" s="59">
        <v>42.33</v>
      </c>
      <c r="S56" s="60">
        <v>36</v>
      </c>
      <c r="T56" s="57">
        <v>24</v>
      </c>
      <c r="U56" s="54">
        <v>45.18</v>
      </c>
      <c r="V56" s="60">
        <v>36</v>
      </c>
      <c r="W56" s="57">
        <v>24</v>
      </c>
      <c r="Y56" s="59" t="s">
        <v>92</v>
      </c>
      <c r="Z56" s="60">
        <v>0</v>
      </c>
      <c r="AA56" s="57">
        <v>0</v>
      </c>
      <c r="AB56" s="54">
        <v>77.39</v>
      </c>
      <c r="AC56" s="60">
        <v>49</v>
      </c>
      <c r="AD56" s="57">
        <v>11</v>
      </c>
      <c r="AE56" s="62"/>
      <c r="AF56" s="59" t="s">
        <v>95</v>
      </c>
      <c r="AG56" s="60">
        <v>0</v>
      </c>
      <c r="AH56" s="57">
        <v>0</v>
      </c>
      <c r="AI56" s="54" t="s">
        <v>95</v>
      </c>
      <c r="AJ56" s="60">
        <v>0</v>
      </c>
      <c r="AK56" s="57">
        <v>0</v>
      </c>
      <c r="AM56" s="59" t="s">
        <v>92</v>
      </c>
      <c r="AN56" s="60">
        <v>0</v>
      </c>
      <c r="AO56" s="57">
        <v>0</v>
      </c>
      <c r="AP56" s="54">
        <v>78.58</v>
      </c>
      <c r="AQ56" s="60">
        <v>49</v>
      </c>
      <c r="AR56" s="57">
        <v>11</v>
      </c>
      <c r="AT56" s="59">
        <v>84.5</v>
      </c>
      <c r="AU56" s="60">
        <v>46</v>
      </c>
      <c r="AV56" s="57">
        <v>14</v>
      </c>
      <c r="AW56" s="54">
        <v>74.21</v>
      </c>
      <c r="AX56" s="60">
        <v>47</v>
      </c>
      <c r="AY56" s="57">
        <v>13</v>
      </c>
      <c r="BA56" s="59">
        <v>54.12</v>
      </c>
      <c r="BB56" s="60">
        <v>47</v>
      </c>
      <c r="BC56" s="57">
        <v>13</v>
      </c>
      <c r="BD56" s="54">
        <v>55.49</v>
      </c>
      <c r="BE56" s="60">
        <v>47</v>
      </c>
      <c r="BF56" s="57">
        <v>13</v>
      </c>
    </row>
    <row r="57" spans="1:58" ht="12.75">
      <c r="A57" s="1">
        <v>51</v>
      </c>
      <c r="B57" t="s">
        <v>81</v>
      </c>
      <c r="C57" t="s">
        <v>34</v>
      </c>
      <c r="D57">
        <v>2004</v>
      </c>
      <c r="E57" s="49">
        <v>111</v>
      </c>
      <c r="F57" s="50">
        <v>14</v>
      </c>
      <c r="G57" s="50">
        <v>14</v>
      </c>
      <c r="H57" s="50">
        <v>11</v>
      </c>
      <c r="I57" s="50">
        <v>19</v>
      </c>
      <c r="J57" s="50">
        <v>17</v>
      </c>
      <c r="K57" s="50">
        <v>12</v>
      </c>
      <c r="L57" s="50">
        <v>12</v>
      </c>
      <c r="M57" s="50">
        <v>18</v>
      </c>
      <c r="N57" s="50">
        <v>12</v>
      </c>
      <c r="O57" s="50">
        <v>17</v>
      </c>
      <c r="P57" s="50">
        <v>10</v>
      </c>
      <c r="Q57" s="50">
        <v>8</v>
      </c>
      <c r="R57" s="59">
        <v>47.41</v>
      </c>
      <c r="S57" s="60">
        <v>46</v>
      </c>
      <c r="T57" s="57">
        <v>14</v>
      </c>
      <c r="U57" s="54">
        <v>48.94</v>
      </c>
      <c r="V57" s="60">
        <v>46</v>
      </c>
      <c r="W57" s="57">
        <v>14</v>
      </c>
      <c r="Y57" s="59">
        <v>66.57</v>
      </c>
      <c r="Z57" s="60">
        <v>42</v>
      </c>
      <c r="AA57" s="57">
        <v>18</v>
      </c>
      <c r="AB57" s="54">
        <v>74.61</v>
      </c>
      <c r="AC57" s="60">
        <v>48</v>
      </c>
      <c r="AD57" s="57">
        <v>12</v>
      </c>
      <c r="AE57" s="58"/>
      <c r="AF57" s="59">
        <v>49.4</v>
      </c>
      <c r="AG57" s="60">
        <v>43</v>
      </c>
      <c r="AH57" s="57">
        <v>17</v>
      </c>
      <c r="AI57" s="54">
        <v>55.83</v>
      </c>
      <c r="AJ57" s="60">
        <v>49</v>
      </c>
      <c r="AK57" s="57">
        <v>11</v>
      </c>
      <c r="AM57" s="59">
        <v>65.4</v>
      </c>
      <c r="AN57" s="60">
        <v>41</v>
      </c>
      <c r="AO57" s="57">
        <v>19</v>
      </c>
      <c r="AP57" s="54">
        <v>63.85</v>
      </c>
      <c r="AQ57" s="60">
        <v>43</v>
      </c>
      <c r="AR57" s="57">
        <v>17</v>
      </c>
      <c r="AT57" s="59">
        <v>90.65</v>
      </c>
      <c r="AU57" s="60">
        <v>48</v>
      </c>
      <c r="AV57" s="57">
        <v>12</v>
      </c>
      <c r="AW57" s="54">
        <v>74.59</v>
      </c>
      <c r="AX57" s="60">
        <v>48</v>
      </c>
      <c r="AY57" s="57">
        <v>12</v>
      </c>
      <c r="BA57" s="59">
        <v>55.03</v>
      </c>
      <c r="BB57" s="60">
        <v>50</v>
      </c>
      <c r="BC57" s="57">
        <v>10</v>
      </c>
      <c r="BD57" s="54">
        <v>57.33</v>
      </c>
      <c r="BE57" s="60">
        <v>52</v>
      </c>
      <c r="BF57" s="57">
        <v>8</v>
      </c>
    </row>
    <row r="58" spans="1:58" ht="12.75">
      <c r="A58" s="1">
        <v>52</v>
      </c>
      <c r="B58" t="s">
        <v>82</v>
      </c>
      <c r="C58" t="s">
        <v>25</v>
      </c>
      <c r="D58" s="61">
        <v>2003</v>
      </c>
      <c r="E58" s="49">
        <v>108</v>
      </c>
      <c r="F58" s="50">
        <v>15</v>
      </c>
      <c r="G58" s="50">
        <v>16</v>
      </c>
      <c r="H58" s="50">
        <v>10</v>
      </c>
      <c r="I58" s="50">
        <v>0</v>
      </c>
      <c r="J58" s="50">
        <v>0</v>
      </c>
      <c r="K58" s="50">
        <v>0</v>
      </c>
      <c r="L58" s="50">
        <v>0</v>
      </c>
      <c r="M58" s="50">
        <v>24</v>
      </c>
      <c r="N58" s="50">
        <v>16</v>
      </c>
      <c r="O58" s="50">
        <v>0</v>
      </c>
      <c r="P58" s="50">
        <v>20</v>
      </c>
      <c r="Q58" s="50">
        <v>23</v>
      </c>
      <c r="R58" s="59">
        <v>46.62</v>
      </c>
      <c r="S58" s="60">
        <v>45</v>
      </c>
      <c r="T58" s="57">
        <v>15</v>
      </c>
      <c r="U58" s="54">
        <v>47.53</v>
      </c>
      <c r="V58" s="60">
        <v>44</v>
      </c>
      <c r="W58" s="57">
        <v>16</v>
      </c>
      <c r="Y58" s="59">
        <v>64.73</v>
      </c>
      <c r="Z58" s="60">
        <v>36</v>
      </c>
      <c r="AA58" s="57">
        <v>24</v>
      </c>
      <c r="AB58" s="54">
        <v>71.71</v>
      </c>
      <c r="AC58" s="60">
        <v>44</v>
      </c>
      <c r="AD58" s="57">
        <v>16</v>
      </c>
      <c r="AE58" s="58"/>
      <c r="AF58" s="59" t="s">
        <v>93</v>
      </c>
      <c r="AG58" s="60">
        <v>0</v>
      </c>
      <c r="AH58" s="57">
        <v>0</v>
      </c>
      <c r="AI58" s="54">
        <v>56.09</v>
      </c>
      <c r="AJ58" s="60">
        <v>50</v>
      </c>
      <c r="AK58" s="57">
        <v>10</v>
      </c>
      <c r="AM58" s="59" t="s">
        <v>95</v>
      </c>
      <c r="AN58" s="60">
        <v>0</v>
      </c>
      <c r="AO58" s="57">
        <v>0</v>
      </c>
      <c r="AP58" s="54" t="s">
        <v>95</v>
      </c>
      <c r="AQ58" s="60">
        <v>0</v>
      </c>
      <c r="AR58" s="57">
        <v>0</v>
      </c>
      <c r="AT58" s="59" t="s">
        <v>94</v>
      </c>
      <c r="AU58" s="60">
        <v>0</v>
      </c>
      <c r="AV58" s="57">
        <v>0</v>
      </c>
      <c r="AW58" s="54" t="s">
        <v>94</v>
      </c>
      <c r="AX58" s="60">
        <v>0</v>
      </c>
      <c r="AY58" s="57">
        <v>0</v>
      </c>
      <c r="BA58" s="59">
        <v>51.64</v>
      </c>
      <c r="BB58" s="60">
        <v>40</v>
      </c>
      <c r="BC58" s="57">
        <v>20</v>
      </c>
      <c r="BD58" s="54">
        <v>50.4</v>
      </c>
      <c r="BE58" s="60">
        <v>37</v>
      </c>
      <c r="BF58" s="57">
        <v>23</v>
      </c>
    </row>
    <row r="59" spans="1:58" ht="12.75">
      <c r="A59" s="1">
        <v>53</v>
      </c>
      <c r="B59" t="s">
        <v>83</v>
      </c>
      <c r="C59" t="s">
        <v>39</v>
      </c>
      <c r="D59">
        <v>2004</v>
      </c>
      <c r="E59" s="49">
        <v>99</v>
      </c>
      <c r="F59" s="50">
        <v>0</v>
      </c>
      <c r="G59" s="50">
        <v>0</v>
      </c>
      <c r="H59" s="50">
        <v>18</v>
      </c>
      <c r="I59" s="50">
        <v>0</v>
      </c>
      <c r="J59" s="50">
        <v>16</v>
      </c>
      <c r="K59" s="50">
        <v>0</v>
      </c>
      <c r="L59" s="50">
        <v>21</v>
      </c>
      <c r="M59" s="50">
        <v>0</v>
      </c>
      <c r="N59" s="50">
        <v>0</v>
      </c>
      <c r="O59" s="50">
        <v>14</v>
      </c>
      <c r="P59" s="50">
        <v>15</v>
      </c>
      <c r="Q59" s="50">
        <v>15</v>
      </c>
      <c r="R59" s="59" t="s">
        <v>94</v>
      </c>
      <c r="S59" s="60">
        <v>0</v>
      </c>
      <c r="T59" s="57">
        <v>0</v>
      </c>
      <c r="U59" s="54" t="s">
        <v>94</v>
      </c>
      <c r="V59" s="60">
        <v>0</v>
      </c>
      <c r="W59" s="57">
        <v>0</v>
      </c>
      <c r="Y59" s="59" t="s">
        <v>94</v>
      </c>
      <c r="Z59" s="60">
        <v>0</v>
      </c>
      <c r="AA59" s="57">
        <v>0</v>
      </c>
      <c r="AB59" s="54" t="s">
        <v>94</v>
      </c>
      <c r="AC59" s="60">
        <v>0</v>
      </c>
      <c r="AD59" s="57">
        <v>0</v>
      </c>
      <c r="AE59" s="58"/>
      <c r="AF59" s="59">
        <v>50.58</v>
      </c>
      <c r="AG59" s="60">
        <v>46</v>
      </c>
      <c r="AH59" s="57">
        <v>14</v>
      </c>
      <c r="AI59" s="54">
        <v>51.31</v>
      </c>
      <c r="AJ59" s="60">
        <v>42</v>
      </c>
      <c r="AK59" s="57">
        <v>18</v>
      </c>
      <c r="AM59" s="59" t="s">
        <v>93</v>
      </c>
      <c r="AN59" s="60">
        <v>0</v>
      </c>
      <c r="AO59" s="57">
        <v>0</v>
      </c>
      <c r="AP59" s="54">
        <v>64.32</v>
      </c>
      <c r="AQ59" s="60">
        <v>44</v>
      </c>
      <c r="AR59" s="57">
        <v>16</v>
      </c>
      <c r="AT59" s="59" t="s">
        <v>92</v>
      </c>
      <c r="AU59" s="60">
        <v>0</v>
      </c>
      <c r="AV59" s="57">
        <v>0</v>
      </c>
      <c r="AW59" s="54">
        <v>66.73</v>
      </c>
      <c r="AX59" s="60">
        <v>39</v>
      </c>
      <c r="AY59" s="57">
        <v>21</v>
      </c>
      <c r="BA59" s="59">
        <v>52.47</v>
      </c>
      <c r="BB59" s="60">
        <v>45</v>
      </c>
      <c r="BC59" s="57">
        <v>15</v>
      </c>
      <c r="BD59" s="54">
        <v>53.69</v>
      </c>
      <c r="BE59" s="60">
        <v>45</v>
      </c>
      <c r="BF59" s="57">
        <v>15</v>
      </c>
    </row>
    <row r="60" spans="1:58" ht="12.75">
      <c r="A60" s="1">
        <v>54</v>
      </c>
      <c r="B60" t="s">
        <v>84</v>
      </c>
      <c r="C60" t="s">
        <v>34</v>
      </c>
      <c r="D60" s="61">
        <v>2003</v>
      </c>
      <c r="E60" s="49">
        <v>96</v>
      </c>
      <c r="F60" s="50">
        <v>13</v>
      </c>
      <c r="G60" s="50">
        <v>13</v>
      </c>
      <c r="H60" s="50">
        <v>8</v>
      </c>
      <c r="I60" s="50">
        <v>0</v>
      </c>
      <c r="J60" s="50">
        <v>0</v>
      </c>
      <c r="K60" s="50">
        <v>16</v>
      </c>
      <c r="L60" s="50">
        <v>17</v>
      </c>
      <c r="M60" s="50">
        <v>13</v>
      </c>
      <c r="N60" s="50">
        <v>7</v>
      </c>
      <c r="O60" s="50">
        <v>15</v>
      </c>
      <c r="P60" s="50">
        <v>8</v>
      </c>
      <c r="Q60" s="50">
        <v>9</v>
      </c>
      <c r="R60" s="59">
        <v>48.75</v>
      </c>
      <c r="S60" s="60">
        <v>47</v>
      </c>
      <c r="T60" s="57">
        <v>13</v>
      </c>
      <c r="U60" s="54">
        <v>50.13</v>
      </c>
      <c r="V60" s="60">
        <v>47</v>
      </c>
      <c r="W60" s="57">
        <v>13</v>
      </c>
      <c r="Y60" s="59">
        <v>81.51</v>
      </c>
      <c r="Z60" s="60">
        <v>47</v>
      </c>
      <c r="AA60" s="57">
        <v>13</v>
      </c>
      <c r="AB60" s="54">
        <v>79.65</v>
      </c>
      <c r="AC60" s="60">
        <v>53</v>
      </c>
      <c r="AD60" s="57">
        <v>7</v>
      </c>
      <c r="AE60" s="58"/>
      <c r="AF60" s="59">
        <v>50.32</v>
      </c>
      <c r="AG60" s="60">
        <v>45</v>
      </c>
      <c r="AH60" s="57">
        <v>15</v>
      </c>
      <c r="AI60" s="54">
        <v>57.84</v>
      </c>
      <c r="AJ60" s="60">
        <v>52</v>
      </c>
      <c r="AK60" s="57">
        <v>8</v>
      </c>
      <c r="AM60" s="59" t="s">
        <v>95</v>
      </c>
      <c r="AN60" s="60">
        <v>0</v>
      </c>
      <c r="AO60" s="57">
        <v>0</v>
      </c>
      <c r="AP60" s="54" t="s">
        <v>95</v>
      </c>
      <c r="AQ60" s="60">
        <v>0</v>
      </c>
      <c r="AR60" s="57">
        <v>0</v>
      </c>
      <c r="AT60" s="59">
        <v>81.99</v>
      </c>
      <c r="AU60" s="60">
        <v>44</v>
      </c>
      <c r="AV60" s="57">
        <v>16</v>
      </c>
      <c r="AW60" s="54">
        <v>69.53</v>
      </c>
      <c r="AX60" s="60">
        <v>43</v>
      </c>
      <c r="AY60" s="57">
        <v>17</v>
      </c>
      <c r="BA60" s="59">
        <v>57.34</v>
      </c>
      <c r="BB60" s="60">
        <v>52</v>
      </c>
      <c r="BC60" s="57">
        <v>8</v>
      </c>
      <c r="BD60" s="54">
        <v>56.35</v>
      </c>
      <c r="BE60" s="60">
        <v>51</v>
      </c>
      <c r="BF60" s="57">
        <v>9</v>
      </c>
    </row>
    <row r="61" spans="1:58" ht="12.75">
      <c r="A61" s="1">
        <v>54</v>
      </c>
      <c r="B61" t="s">
        <v>85</v>
      </c>
      <c r="C61" t="s">
        <v>30</v>
      </c>
      <c r="D61">
        <v>2004</v>
      </c>
      <c r="E61" s="49">
        <v>96</v>
      </c>
      <c r="F61" s="50">
        <v>11</v>
      </c>
      <c r="G61" s="50">
        <v>10</v>
      </c>
      <c r="H61" s="50">
        <v>7</v>
      </c>
      <c r="I61" s="50">
        <v>17</v>
      </c>
      <c r="J61" s="50">
        <v>12</v>
      </c>
      <c r="K61" s="50">
        <v>0</v>
      </c>
      <c r="L61" s="50">
        <v>16</v>
      </c>
      <c r="M61" s="50">
        <v>15</v>
      </c>
      <c r="N61" s="50">
        <v>8</v>
      </c>
      <c r="O61" s="50">
        <v>0</v>
      </c>
      <c r="P61" s="50">
        <v>11</v>
      </c>
      <c r="Q61" s="50">
        <v>14</v>
      </c>
      <c r="R61" s="59">
        <v>49.35</v>
      </c>
      <c r="S61" s="60">
        <v>49</v>
      </c>
      <c r="T61" s="57">
        <v>11</v>
      </c>
      <c r="U61" s="54">
        <v>53.21</v>
      </c>
      <c r="V61" s="60">
        <v>50</v>
      </c>
      <c r="W61" s="57">
        <v>10</v>
      </c>
      <c r="Y61" s="59">
        <v>70.38</v>
      </c>
      <c r="Z61" s="60">
        <v>45</v>
      </c>
      <c r="AA61" s="57">
        <v>15</v>
      </c>
      <c r="AB61" s="54">
        <v>78.37</v>
      </c>
      <c r="AC61" s="60">
        <v>52</v>
      </c>
      <c r="AD61" s="57">
        <v>8</v>
      </c>
      <c r="AE61" s="58"/>
      <c r="AF61" s="59" t="s">
        <v>92</v>
      </c>
      <c r="AG61" s="60">
        <v>0</v>
      </c>
      <c r="AH61" s="57">
        <v>0</v>
      </c>
      <c r="AI61" s="54">
        <v>58.41</v>
      </c>
      <c r="AJ61" s="60">
        <v>53</v>
      </c>
      <c r="AK61" s="57">
        <v>7</v>
      </c>
      <c r="AM61" s="59">
        <v>67.15</v>
      </c>
      <c r="AN61" s="60">
        <v>43</v>
      </c>
      <c r="AO61" s="57">
        <v>17</v>
      </c>
      <c r="AP61" s="54">
        <v>68.32</v>
      </c>
      <c r="AQ61" s="60">
        <v>48</v>
      </c>
      <c r="AR61" s="57">
        <v>12</v>
      </c>
      <c r="AT61" s="59" t="s">
        <v>92</v>
      </c>
      <c r="AU61" s="60">
        <v>0</v>
      </c>
      <c r="AV61" s="57">
        <v>0</v>
      </c>
      <c r="AW61" s="54">
        <v>71.13</v>
      </c>
      <c r="AX61" s="60">
        <v>44</v>
      </c>
      <c r="AY61" s="57">
        <v>16</v>
      </c>
      <c r="BA61" s="59">
        <v>54.6</v>
      </c>
      <c r="BB61" s="60">
        <v>49</v>
      </c>
      <c r="BC61" s="57">
        <v>11</v>
      </c>
      <c r="BD61" s="54">
        <v>55.35</v>
      </c>
      <c r="BE61" s="60">
        <v>46</v>
      </c>
      <c r="BF61" s="57">
        <v>14</v>
      </c>
    </row>
    <row r="62" spans="1:58" ht="12.75">
      <c r="A62" s="1">
        <v>56</v>
      </c>
      <c r="B62" t="s">
        <v>86</v>
      </c>
      <c r="C62" t="s">
        <v>25</v>
      </c>
      <c r="D62">
        <v>2004</v>
      </c>
      <c r="E62" s="49">
        <v>95</v>
      </c>
      <c r="F62" s="50">
        <v>12</v>
      </c>
      <c r="G62" s="50">
        <v>12</v>
      </c>
      <c r="H62" s="50">
        <v>12</v>
      </c>
      <c r="I62" s="50">
        <v>20</v>
      </c>
      <c r="J62" s="50">
        <v>15</v>
      </c>
      <c r="K62" s="50">
        <v>0</v>
      </c>
      <c r="L62" s="50">
        <v>0</v>
      </c>
      <c r="M62" s="50">
        <v>0</v>
      </c>
      <c r="N62" s="50">
        <v>9</v>
      </c>
      <c r="O62" s="50">
        <v>18</v>
      </c>
      <c r="P62" s="50">
        <v>9</v>
      </c>
      <c r="Q62" s="50">
        <v>5</v>
      </c>
      <c r="R62" s="59">
        <v>48.77</v>
      </c>
      <c r="S62" s="60">
        <v>48</v>
      </c>
      <c r="T62" s="57">
        <v>12</v>
      </c>
      <c r="U62" s="54">
        <v>51.16</v>
      </c>
      <c r="V62" s="60">
        <v>48</v>
      </c>
      <c r="W62" s="57">
        <v>12</v>
      </c>
      <c r="Y62" s="59" t="s">
        <v>93</v>
      </c>
      <c r="Z62" s="60">
        <v>0</v>
      </c>
      <c r="AA62" s="57">
        <v>0</v>
      </c>
      <c r="AB62" s="54">
        <v>78.35</v>
      </c>
      <c r="AC62" s="60">
        <v>51</v>
      </c>
      <c r="AD62" s="57">
        <v>9</v>
      </c>
      <c r="AE62" s="58"/>
      <c r="AF62" s="59">
        <v>48.23</v>
      </c>
      <c r="AG62" s="60">
        <v>42</v>
      </c>
      <c r="AH62" s="57">
        <v>18</v>
      </c>
      <c r="AI62" s="54">
        <v>54.48</v>
      </c>
      <c r="AJ62" s="60">
        <v>48</v>
      </c>
      <c r="AK62" s="57">
        <v>12</v>
      </c>
      <c r="AM62" s="59">
        <v>64.7</v>
      </c>
      <c r="AN62" s="60">
        <v>40</v>
      </c>
      <c r="AO62" s="57">
        <v>20</v>
      </c>
      <c r="AP62" s="54">
        <v>64.33</v>
      </c>
      <c r="AQ62" s="60">
        <v>45</v>
      </c>
      <c r="AR62" s="57">
        <v>15</v>
      </c>
      <c r="AT62" s="59" t="s">
        <v>93</v>
      </c>
      <c r="AU62" s="60">
        <v>0</v>
      </c>
      <c r="AV62" s="57">
        <v>0</v>
      </c>
      <c r="AW62" s="54" t="s">
        <v>92</v>
      </c>
      <c r="AX62" s="60">
        <v>0</v>
      </c>
      <c r="AY62" s="57">
        <v>0</v>
      </c>
      <c r="BA62" s="59">
        <v>57.09</v>
      </c>
      <c r="BB62" s="60">
        <v>51</v>
      </c>
      <c r="BC62" s="57">
        <v>9</v>
      </c>
      <c r="BD62" s="54">
        <v>59.03</v>
      </c>
      <c r="BE62" s="60">
        <v>55</v>
      </c>
      <c r="BF62" s="57">
        <v>5</v>
      </c>
    </row>
    <row r="63" spans="1:58" ht="12.75">
      <c r="A63" s="1">
        <v>57</v>
      </c>
      <c r="B63" t="s">
        <v>87</v>
      </c>
      <c r="C63" t="s">
        <v>51</v>
      </c>
      <c r="D63">
        <v>2004</v>
      </c>
      <c r="E63" s="49">
        <v>91</v>
      </c>
      <c r="F63" s="50">
        <v>10</v>
      </c>
      <c r="G63" s="50">
        <v>11</v>
      </c>
      <c r="H63" s="50">
        <v>14</v>
      </c>
      <c r="I63" s="50">
        <v>0</v>
      </c>
      <c r="J63" s="50">
        <v>0</v>
      </c>
      <c r="K63" s="50">
        <v>18</v>
      </c>
      <c r="L63" s="50">
        <v>22</v>
      </c>
      <c r="M63" s="50">
        <v>0</v>
      </c>
      <c r="N63" s="50">
        <v>0</v>
      </c>
      <c r="O63" s="50">
        <v>16</v>
      </c>
      <c r="P63" s="50">
        <v>0</v>
      </c>
      <c r="Q63" s="50">
        <v>10</v>
      </c>
      <c r="R63" s="59">
        <v>49.72</v>
      </c>
      <c r="S63" s="60">
        <v>50</v>
      </c>
      <c r="T63" s="57">
        <v>10</v>
      </c>
      <c r="U63" s="54">
        <v>52.92</v>
      </c>
      <c r="V63" s="60">
        <v>49</v>
      </c>
      <c r="W63" s="57">
        <v>11</v>
      </c>
      <c r="Y63" s="59" t="s">
        <v>94</v>
      </c>
      <c r="Z63" s="60">
        <v>0</v>
      </c>
      <c r="AA63" s="57">
        <v>0</v>
      </c>
      <c r="AB63" s="54" t="s">
        <v>94</v>
      </c>
      <c r="AC63" s="60">
        <v>0</v>
      </c>
      <c r="AD63" s="57">
        <v>0</v>
      </c>
      <c r="AE63" s="58"/>
      <c r="AF63" s="59">
        <v>49.77</v>
      </c>
      <c r="AG63" s="60">
        <v>44</v>
      </c>
      <c r="AH63" s="57">
        <v>16</v>
      </c>
      <c r="AI63" s="54">
        <v>53.47</v>
      </c>
      <c r="AJ63" s="60">
        <v>46</v>
      </c>
      <c r="AK63" s="57">
        <v>14</v>
      </c>
      <c r="AM63" s="59" t="s">
        <v>95</v>
      </c>
      <c r="AN63" s="60">
        <v>0</v>
      </c>
      <c r="AO63" s="57">
        <v>0</v>
      </c>
      <c r="AP63" s="54" t="s">
        <v>95</v>
      </c>
      <c r="AQ63" s="60">
        <v>0</v>
      </c>
      <c r="AR63" s="57">
        <v>0</v>
      </c>
      <c r="AT63" s="59">
        <v>81.41</v>
      </c>
      <c r="AU63" s="60">
        <v>42</v>
      </c>
      <c r="AV63" s="57">
        <v>18</v>
      </c>
      <c r="AW63" s="54">
        <v>66.69</v>
      </c>
      <c r="AX63" s="60">
        <v>38</v>
      </c>
      <c r="AY63" s="57">
        <v>22</v>
      </c>
      <c r="BA63" s="59" t="s">
        <v>93</v>
      </c>
      <c r="BB63" s="60">
        <v>0</v>
      </c>
      <c r="BC63" s="57">
        <v>0</v>
      </c>
      <c r="BD63" s="54">
        <v>56.18</v>
      </c>
      <c r="BE63" s="60">
        <v>50</v>
      </c>
      <c r="BF63" s="57">
        <v>10</v>
      </c>
    </row>
    <row r="64" spans="1:58" ht="12.75">
      <c r="A64" s="1">
        <v>58</v>
      </c>
      <c r="B64" t="s">
        <v>88</v>
      </c>
      <c r="C64" t="s">
        <v>48</v>
      </c>
      <c r="D64" s="61">
        <v>2003</v>
      </c>
      <c r="E64" s="49">
        <v>88</v>
      </c>
      <c r="F64" s="50">
        <v>0</v>
      </c>
      <c r="G64" s="50">
        <v>9</v>
      </c>
      <c r="H64" s="50">
        <v>9</v>
      </c>
      <c r="I64" s="50">
        <v>16</v>
      </c>
      <c r="J64" s="50">
        <v>14</v>
      </c>
      <c r="K64" s="50">
        <v>13</v>
      </c>
      <c r="L64" s="50">
        <v>15</v>
      </c>
      <c r="M64" s="50">
        <v>14</v>
      </c>
      <c r="N64" s="50">
        <v>5</v>
      </c>
      <c r="O64" s="50">
        <v>11</v>
      </c>
      <c r="P64" s="50">
        <v>0</v>
      </c>
      <c r="Q64" s="50">
        <v>0</v>
      </c>
      <c r="R64" s="59" t="s">
        <v>92</v>
      </c>
      <c r="S64" s="60">
        <v>0</v>
      </c>
      <c r="T64" s="57">
        <v>0</v>
      </c>
      <c r="U64" s="54">
        <v>53.89</v>
      </c>
      <c r="V64" s="60">
        <v>51</v>
      </c>
      <c r="W64" s="57">
        <v>9</v>
      </c>
      <c r="Y64" s="59">
        <v>75.71</v>
      </c>
      <c r="Z64" s="60">
        <v>46</v>
      </c>
      <c r="AA64" s="57">
        <v>14</v>
      </c>
      <c r="AB64" s="54">
        <v>85.8</v>
      </c>
      <c r="AC64" s="60">
        <v>55</v>
      </c>
      <c r="AD64" s="57">
        <v>5</v>
      </c>
      <c r="AE64" s="58"/>
      <c r="AF64" s="59">
        <v>56.37</v>
      </c>
      <c r="AG64" s="60">
        <v>49</v>
      </c>
      <c r="AH64" s="57">
        <v>11</v>
      </c>
      <c r="AI64" s="54">
        <v>57.2</v>
      </c>
      <c r="AJ64" s="60">
        <v>51</v>
      </c>
      <c r="AK64" s="57">
        <v>9</v>
      </c>
      <c r="AM64" s="59">
        <v>67.68</v>
      </c>
      <c r="AN64" s="60">
        <v>44</v>
      </c>
      <c r="AO64" s="57">
        <v>16</v>
      </c>
      <c r="AP64" s="54">
        <v>66.45</v>
      </c>
      <c r="AQ64" s="60">
        <v>46</v>
      </c>
      <c r="AR64" s="57">
        <v>14</v>
      </c>
      <c r="AT64" s="59">
        <v>84.53</v>
      </c>
      <c r="AU64" s="60">
        <v>47</v>
      </c>
      <c r="AV64" s="57">
        <v>13</v>
      </c>
      <c r="AW64" s="54">
        <v>72.9</v>
      </c>
      <c r="AX64" s="60">
        <v>45</v>
      </c>
      <c r="AY64" s="57">
        <v>15</v>
      </c>
      <c r="BA64" s="59" t="s">
        <v>95</v>
      </c>
      <c r="BB64" s="60">
        <v>0</v>
      </c>
      <c r="BC64" s="57">
        <v>0</v>
      </c>
      <c r="BD64" s="54" t="s">
        <v>95</v>
      </c>
      <c r="BE64" s="60">
        <v>0</v>
      </c>
      <c r="BF64" s="57">
        <v>0</v>
      </c>
    </row>
    <row r="65" spans="1:58" ht="12.75">
      <c r="A65" s="1">
        <v>59</v>
      </c>
      <c r="B65" t="s">
        <v>89</v>
      </c>
      <c r="C65" t="s">
        <v>34</v>
      </c>
      <c r="D65">
        <v>2004</v>
      </c>
      <c r="E65" s="49">
        <v>82</v>
      </c>
      <c r="F65" s="50">
        <v>0</v>
      </c>
      <c r="G65" s="50">
        <v>0</v>
      </c>
      <c r="H65" s="50">
        <v>6</v>
      </c>
      <c r="I65" s="50">
        <v>15</v>
      </c>
      <c r="J65" s="50">
        <v>13</v>
      </c>
      <c r="K65" s="50">
        <v>15</v>
      </c>
      <c r="L65" s="50">
        <v>14</v>
      </c>
      <c r="M65" s="50">
        <v>0</v>
      </c>
      <c r="N65" s="50">
        <v>6</v>
      </c>
      <c r="O65" s="50">
        <v>12</v>
      </c>
      <c r="P65" s="50">
        <v>5</v>
      </c>
      <c r="Q65" s="50">
        <v>7</v>
      </c>
      <c r="R65" s="59" t="s">
        <v>94</v>
      </c>
      <c r="S65" s="60">
        <v>0</v>
      </c>
      <c r="T65" s="57">
        <v>0</v>
      </c>
      <c r="U65" s="54" t="s">
        <v>94</v>
      </c>
      <c r="V65" s="60">
        <v>0</v>
      </c>
      <c r="W65" s="57">
        <v>0</v>
      </c>
      <c r="Y65" s="59" t="s">
        <v>93</v>
      </c>
      <c r="Z65" s="60">
        <v>0</v>
      </c>
      <c r="AA65" s="57">
        <v>0</v>
      </c>
      <c r="AB65" s="54">
        <v>82.59</v>
      </c>
      <c r="AC65" s="60">
        <v>54</v>
      </c>
      <c r="AD65" s="57">
        <v>6</v>
      </c>
      <c r="AE65" s="58"/>
      <c r="AF65" s="59">
        <v>53.92</v>
      </c>
      <c r="AG65" s="60">
        <v>48</v>
      </c>
      <c r="AH65" s="57">
        <v>12</v>
      </c>
      <c r="AI65" s="54">
        <v>59.83</v>
      </c>
      <c r="AJ65" s="60">
        <v>54</v>
      </c>
      <c r="AK65" s="57">
        <v>6</v>
      </c>
      <c r="AM65" s="59">
        <v>72.2</v>
      </c>
      <c r="AN65" s="60">
        <v>45</v>
      </c>
      <c r="AO65" s="57">
        <v>15</v>
      </c>
      <c r="AP65" s="54">
        <v>67.91</v>
      </c>
      <c r="AQ65" s="60">
        <v>47</v>
      </c>
      <c r="AR65" s="57">
        <v>13</v>
      </c>
      <c r="AT65" s="59">
        <v>84.24</v>
      </c>
      <c r="AU65" s="60">
        <v>45</v>
      </c>
      <c r="AV65" s="57">
        <v>15</v>
      </c>
      <c r="AW65" s="54">
        <v>73.32</v>
      </c>
      <c r="AX65" s="60">
        <v>46</v>
      </c>
      <c r="AY65" s="57">
        <v>14</v>
      </c>
      <c r="BA65" s="59">
        <v>57.95</v>
      </c>
      <c r="BB65" s="60">
        <v>55</v>
      </c>
      <c r="BC65" s="57">
        <v>5</v>
      </c>
      <c r="BD65" s="54">
        <v>57.56</v>
      </c>
      <c r="BE65" s="60">
        <v>53</v>
      </c>
      <c r="BF65" s="57">
        <v>7</v>
      </c>
    </row>
    <row r="66" spans="1:58" ht="12.75">
      <c r="A66" s="1">
        <v>60</v>
      </c>
      <c r="B66" t="s">
        <v>90</v>
      </c>
      <c r="C66" t="s">
        <v>34</v>
      </c>
      <c r="D66">
        <v>2003</v>
      </c>
      <c r="E66" s="49">
        <v>48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27</v>
      </c>
      <c r="Q66" s="50">
        <v>21</v>
      </c>
      <c r="R66" s="59" t="s">
        <v>94</v>
      </c>
      <c r="S66" s="60">
        <v>0</v>
      </c>
      <c r="T66" s="57">
        <v>0</v>
      </c>
      <c r="U66" s="54" t="s">
        <v>94</v>
      </c>
      <c r="V66" s="60">
        <v>0</v>
      </c>
      <c r="W66" s="57">
        <v>0</v>
      </c>
      <c r="Y66" s="59" t="s">
        <v>94</v>
      </c>
      <c r="Z66" s="60">
        <v>0</v>
      </c>
      <c r="AA66" s="57">
        <v>0</v>
      </c>
      <c r="AB66" s="54" t="s">
        <v>94</v>
      </c>
      <c r="AC66" s="60">
        <v>0</v>
      </c>
      <c r="AD66" s="57">
        <v>0</v>
      </c>
      <c r="AE66" s="62"/>
      <c r="AF66" s="59" t="s">
        <v>95</v>
      </c>
      <c r="AG66" s="60">
        <v>0</v>
      </c>
      <c r="AH66" s="57">
        <v>0</v>
      </c>
      <c r="AI66" s="54" t="s">
        <v>95</v>
      </c>
      <c r="AJ66" s="60">
        <v>0</v>
      </c>
      <c r="AK66" s="57">
        <v>0</v>
      </c>
      <c r="AM66" s="59" t="s">
        <v>95</v>
      </c>
      <c r="AN66" s="60">
        <v>0</v>
      </c>
      <c r="AO66" s="57">
        <v>0</v>
      </c>
      <c r="AP66" s="54" t="s">
        <v>95</v>
      </c>
      <c r="AQ66" s="60">
        <v>0</v>
      </c>
      <c r="AR66" s="57">
        <v>0</v>
      </c>
      <c r="AT66" s="59" t="s">
        <v>94</v>
      </c>
      <c r="AU66" s="60">
        <v>0</v>
      </c>
      <c r="AV66" s="57">
        <v>0</v>
      </c>
      <c r="AW66" s="54" t="s">
        <v>94</v>
      </c>
      <c r="AX66" s="60">
        <v>0</v>
      </c>
      <c r="AY66" s="57">
        <v>0</v>
      </c>
      <c r="BA66" s="59">
        <v>49.96</v>
      </c>
      <c r="BB66" s="60">
        <v>33</v>
      </c>
      <c r="BC66" s="57">
        <v>27</v>
      </c>
      <c r="BD66" s="54">
        <v>50.81</v>
      </c>
      <c r="BE66" s="60">
        <v>39</v>
      </c>
      <c r="BF66" s="57">
        <v>21</v>
      </c>
    </row>
    <row r="67" spans="1:58" ht="12.75">
      <c r="A67" s="1">
        <f aca="true" t="shared" si="0" ref="A7:A70">+IF(E67&lt;1,"",(RANK(E67,$E$7:$E$84,0)))</f>
        <v>61</v>
      </c>
      <c r="B67" t="s">
        <v>91</v>
      </c>
      <c r="C67" t="s">
        <v>25</v>
      </c>
      <c r="D67" s="61">
        <v>2003</v>
      </c>
      <c r="E67" s="49">
        <f aca="true" t="shared" si="1" ref="E7:E70">LARGE(F67:L67,1)+LARGE(F67:L67,2)+LARGE(F67:L67,3)+LARGE(F67:L67,4)+LARGE(M67:Q67,1)+LARGE(M67:Q67,2)+LARGE(M67:Q67,3)</f>
        <v>16</v>
      </c>
      <c r="F67" s="50">
        <f aca="true" t="shared" si="2" ref="F7:F70">+T67</f>
        <v>8</v>
      </c>
      <c r="G67" s="50">
        <f aca="true" t="shared" si="3" ref="G7:G70">+W67</f>
        <v>8</v>
      </c>
      <c r="H67" s="50">
        <f aca="true" t="shared" si="4" ref="H7:H70">AK67</f>
        <v>0</v>
      </c>
      <c r="I67" s="50">
        <f aca="true" t="shared" si="5" ref="I7:I70">AO67</f>
        <v>0</v>
      </c>
      <c r="J67" s="50">
        <f aca="true" t="shared" si="6" ref="J7:J70">AR67</f>
        <v>0</v>
      </c>
      <c r="K67" s="50">
        <f aca="true" t="shared" si="7" ref="K7:K70">+AV67</f>
        <v>0</v>
      </c>
      <c r="L67" s="50">
        <f aca="true" t="shared" si="8" ref="L7:L70">+AY67</f>
        <v>0</v>
      </c>
      <c r="M67" s="50">
        <f aca="true" t="shared" si="9" ref="M7:M70">+AA67</f>
        <v>0</v>
      </c>
      <c r="N67" s="50">
        <f aca="true" t="shared" si="10" ref="N7:N70">+AD67</f>
        <v>0</v>
      </c>
      <c r="O67" s="50">
        <f aca="true" t="shared" si="11" ref="O7:O70">AH67</f>
        <v>0</v>
      </c>
      <c r="P67" s="50">
        <f aca="true" t="shared" si="12" ref="P7:P70">BC67</f>
        <v>0</v>
      </c>
      <c r="Q67" s="50">
        <f aca="true" t="shared" si="13" ref="Q7:Q70">BF67</f>
        <v>0</v>
      </c>
      <c r="R67" s="59">
        <f aca="true" t="shared" si="14" ref="R39:R70">+IF(ISNA(VLOOKUP(B67,Source_1,3,FALSE))=TRUE,"",VLOOKUP(B67,Source_1,3,FALSE))</f>
        <v>63.45</v>
      </c>
      <c r="S67" s="60">
        <f aca="true" t="shared" si="15" ref="S39:S70">+IF(ISNA(VLOOKUP(B67,Source_1,4,FALSE))=TRUE,,VLOOKUP(B67,Source_1,4,FALSE))</f>
        <v>52</v>
      </c>
      <c r="T67" s="57">
        <f aca="true" t="shared" si="16" ref="T39:T70">+VLOOKUP(S67,PTS,2)</f>
        <v>8</v>
      </c>
      <c r="U67" s="54">
        <f aca="true" t="shared" si="17" ref="U39:U70">+IF(ISNA(VLOOKUP($B67,Source_1,5,FALSE))=TRUE,"",VLOOKUP($B67,Source_1,5,FALSE))</f>
        <v>61.48</v>
      </c>
      <c r="V67" s="60">
        <f aca="true" t="shared" si="18" ref="V39:V70">+IF(ISNA(VLOOKUP($B67,Source_1,6,FALSE))=TRUE,,VLOOKUP($B67,Source_1,6,FALSE))</f>
        <v>52</v>
      </c>
      <c r="W67" s="57">
        <f aca="true" t="shared" si="19" ref="W39:W70">+VLOOKUP(V67,PTS,2)</f>
        <v>8</v>
      </c>
      <c r="Y67" s="59" t="str">
        <f aca="true" t="shared" si="20" ref="Y39:Y70">+IF(ISNA(VLOOKUP($B67,SOURCE_2,3,FALSE))=TRUE,"",VLOOKUP($B67,SOURCE_2,3,FALSE))</f>
        <v>DNF</v>
      </c>
      <c r="Z67" s="60">
        <f aca="true" t="shared" si="21" ref="Z39:Z70">+IF(ISNA(VLOOKUP($B67,SOURCE_2,4,FALSE))=TRUE,,VLOOKUP($B67,SOURCE_2,4,FALSE))</f>
        <v>0</v>
      </c>
      <c r="AA67" s="57">
        <f aca="true" t="shared" si="22" ref="AA39:AA70">+VLOOKUP(Z67,PTS,2)</f>
        <v>0</v>
      </c>
      <c r="AB67" s="54" t="str">
        <f aca="true" t="shared" si="23" ref="AB39:AB70">+IF(ISNA(VLOOKUP($B67,SOURCE_2,5,FALSE))=TRUE,"",VLOOKUP($B67,SOURCE_2,5,FALSE))</f>
        <v>DNS</v>
      </c>
      <c r="AC67" s="60">
        <f aca="true" t="shared" si="24" ref="AC39:AC70">+IF(ISNA(VLOOKUP($B67,SOURCE_2,6,FALSE))=TRUE,,VLOOKUP($B67,SOURCE_2,6,FALSE))</f>
        <v>0</v>
      </c>
      <c r="AD67" s="57">
        <f aca="true" t="shared" si="25" ref="AD39:AD70">+VLOOKUP(AC67,PTS,2)</f>
        <v>0</v>
      </c>
      <c r="AE67" s="58"/>
      <c r="AF67" s="59">
        <f aca="true" t="shared" si="26" ref="AF39:AF70">+IF(ISNA(VLOOKUP($B67,SOURCE_3,3,FALSE))=TRUE,"",VLOOKUP($B67,SOURCE_3,3,FALSE))</f>
      </c>
      <c r="AG67" s="60">
        <f aca="true" t="shared" si="27" ref="AG39:AG70">+IF(ISNA(VLOOKUP($B67,SOURCE_3,4,FALSE))=TRUE,,VLOOKUP($B67,SOURCE_3,4,FALSE))</f>
        <v>0</v>
      </c>
      <c r="AH67" s="57">
        <f aca="true" t="shared" si="28" ref="AH39:AH70">+VLOOKUP(AG67,PTS,2)</f>
        <v>0</v>
      </c>
      <c r="AI67" s="54">
        <f aca="true" t="shared" si="29" ref="AI39:AI70">+IF(ISNA(VLOOKUP($B67,SOURCE_3,5,FALSE))=TRUE,"",VLOOKUP($B67,SOURCE_3,5,FALSE))</f>
      </c>
      <c r="AJ67" s="60">
        <f aca="true" t="shared" si="30" ref="AJ39:AJ70">+IF(ISNA(VLOOKUP($B67,SOURCE_3,6,FALSE))=TRUE,,VLOOKUP($B67,SOURCE_3,6,FALSE))</f>
        <v>0</v>
      </c>
      <c r="AK67" s="57">
        <f aca="true" t="shared" si="31" ref="AK39:AK70">+VLOOKUP(AJ67,PTS,2)</f>
        <v>0</v>
      </c>
      <c r="AM67" s="59">
        <f aca="true" t="shared" si="32" ref="AM39:AM70">+IF(ISNA(VLOOKUP($B67,SOURCE_4,3,FALSE))=TRUE,"",VLOOKUP($B67,SOURCE_4,3,FALSE))</f>
      </c>
      <c r="AN67" s="60">
        <f aca="true" t="shared" si="33" ref="AN39:AN70">+IF(ISNA(VLOOKUP($B67,SOURCE_4,4,FALSE))=TRUE,,VLOOKUP($B67,SOURCE_4,4,FALSE))</f>
        <v>0</v>
      </c>
      <c r="AO67" s="57">
        <f aca="true" t="shared" si="34" ref="AO39:AO70">+VLOOKUP(AN67,PTS,2)</f>
        <v>0</v>
      </c>
      <c r="AP67" s="54">
        <f aca="true" t="shared" si="35" ref="AP39:AP70">+IF(ISNA(VLOOKUP($B67,SOURCE_4,5,FALSE))=TRUE,"",VLOOKUP($B67,SOURCE_4,5,FALSE))</f>
      </c>
      <c r="AQ67" s="60">
        <f aca="true" t="shared" si="36" ref="AQ39:AQ70">+IF(ISNA(VLOOKUP($B67,SOURCE_4,6,FALSE))=TRUE,,VLOOKUP($B67,SOURCE_4,6,FALSE))</f>
        <v>0</v>
      </c>
      <c r="AR67" s="57">
        <f aca="true" t="shared" si="37" ref="AR39:AR70">+VLOOKUP(AQ67,PTS,2)</f>
        <v>0</v>
      </c>
      <c r="AT67" s="59" t="str">
        <f aca="true" t="shared" si="38" ref="AT39:AT70">+IF(ISNA(VLOOKUP($B67,Source_5,3,FALSE))=TRUE,"",VLOOKUP($B67,Source_5,3,FALSE))</f>
        <v>DNS</v>
      </c>
      <c r="AU67" s="60">
        <f aca="true" t="shared" si="39" ref="AU39:AU70">+IF(ISNA(VLOOKUP($B67,Source_5,4,FALSE))=TRUE,,VLOOKUP($B67,Source_5,4,FALSE))</f>
        <v>0</v>
      </c>
      <c r="AV67" s="57">
        <f aca="true" t="shared" si="40" ref="AV39:AV70">+VLOOKUP(AU67,PTS,2)</f>
        <v>0</v>
      </c>
      <c r="AW67" s="54" t="str">
        <f aca="true" t="shared" si="41" ref="AW39:AW70">+IF(ISNA(VLOOKUP($B67,Source_5,5,FALSE))=TRUE,"",VLOOKUP($B67,Source_5,5,FALSE))</f>
        <v>DNS</v>
      </c>
      <c r="AX67" s="60">
        <f aca="true" t="shared" si="42" ref="AX39:AX70">+IF(ISNA(VLOOKUP($B67,Source_5,6,FALSE))=TRUE,,VLOOKUP($B67,Source_5,6,FALSE))</f>
        <v>0</v>
      </c>
      <c r="AY67" s="57">
        <f aca="true" t="shared" si="43" ref="AY39:AY70">+VLOOKUP(AX67,PTS,2)</f>
        <v>0</v>
      </c>
      <c r="BA67" s="59">
        <f aca="true" t="shared" si="44" ref="BA39:BA70">+IF(ISNA(VLOOKUP($B67,Source_6,3,FALSE))=TRUE,"",VLOOKUP($B67,Source_6,3,FALSE))</f>
      </c>
      <c r="BB67" s="60">
        <f aca="true" t="shared" si="45" ref="BB39:BB70">+IF(ISNA(VLOOKUP($B67,Source_6,4,FALSE))=TRUE,,VLOOKUP($B67,Source_6,4,FALSE))</f>
        <v>0</v>
      </c>
      <c r="BC67" s="57">
        <f aca="true" t="shared" si="46" ref="BC39:BC70">+VLOOKUP(BB67,PTS,2)</f>
        <v>0</v>
      </c>
      <c r="BD67" s="54">
        <f aca="true" t="shared" si="47" ref="BD39:BD70">+IF(ISNA(VLOOKUP($B67,Source_6,5,FALSE))=TRUE,"",VLOOKUP($B67,Source_6,5,FALSE))</f>
      </c>
      <c r="BE67" s="60">
        <f aca="true" t="shared" si="48" ref="BE39:BE70">+IF(ISNA(VLOOKUP($B67,Source_6,6,FALSE))=TRUE,,VLOOKUP($B67,Source_6,6,FALSE))</f>
        <v>0</v>
      </c>
      <c r="BF67" s="57">
        <f aca="true" t="shared" si="49" ref="BF39:BF70">+VLOOKUP(BE67,PTS,2)</f>
        <v>0</v>
      </c>
    </row>
    <row r="68" spans="1:58" ht="12.75">
      <c r="A68" s="1">
        <f t="shared" si="0"/>
      </c>
      <c r="B68" s="61"/>
      <c r="D68" s="61"/>
      <c r="E68" s="49">
        <f t="shared" si="1"/>
        <v>0</v>
      </c>
      <c r="F68" s="50">
        <f t="shared" si="2"/>
        <v>0</v>
      </c>
      <c r="G68" s="50">
        <f t="shared" si="3"/>
        <v>0</v>
      </c>
      <c r="H68" s="50">
        <f t="shared" si="4"/>
        <v>0</v>
      </c>
      <c r="I68" s="50">
        <f t="shared" si="5"/>
        <v>0</v>
      </c>
      <c r="J68" s="50">
        <f t="shared" si="6"/>
        <v>0</v>
      </c>
      <c r="K68" s="50">
        <f t="shared" si="7"/>
        <v>0</v>
      </c>
      <c r="L68" s="50">
        <f t="shared" si="8"/>
        <v>0</v>
      </c>
      <c r="M68" s="50">
        <f t="shared" si="9"/>
        <v>0</v>
      </c>
      <c r="N68" s="50">
        <f t="shared" si="10"/>
        <v>0</v>
      </c>
      <c r="O68" s="50">
        <f t="shared" si="11"/>
        <v>0</v>
      </c>
      <c r="P68" s="50">
        <f t="shared" si="12"/>
        <v>0</v>
      </c>
      <c r="Q68" s="50">
        <f t="shared" si="13"/>
        <v>0</v>
      </c>
      <c r="R68" s="59">
        <f t="shared" si="14"/>
      </c>
      <c r="S68" s="60">
        <f t="shared" si="15"/>
        <v>0</v>
      </c>
      <c r="T68" s="57">
        <f t="shared" si="16"/>
        <v>0</v>
      </c>
      <c r="U68" s="54">
        <f t="shared" si="17"/>
      </c>
      <c r="V68" s="60">
        <f t="shared" si="18"/>
        <v>0</v>
      </c>
      <c r="W68" s="57">
        <f t="shared" si="19"/>
        <v>0</v>
      </c>
      <c r="Y68" s="59">
        <f t="shared" si="20"/>
      </c>
      <c r="Z68" s="60">
        <f t="shared" si="21"/>
        <v>0</v>
      </c>
      <c r="AA68" s="57">
        <f t="shared" si="22"/>
        <v>0</v>
      </c>
      <c r="AB68" s="54">
        <f t="shared" si="23"/>
      </c>
      <c r="AC68" s="60">
        <f t="shared" si="24"/>
        <v>0</v>
      </c>
      <c r="AD68" s="57">
        <f t="shared" si="25"/>
        <v>0</v>
      </c>
      <c r="AE68" s="58"/>
      <c r="AF68" s="59">
        <f t="shared" si="26"/>
      </c>
      <c r="AG68" s="60">
        <f t="shared" si="27"/>
        <v>0</v>
      </c>
      <c r="AH68" s="57">
        <f t="shared" si="28"/>
        <v>0</v>
      </c>
      <c r="AI68" s="54">
        <f t="shared" si="29"/>
      </c>
      <c r="AJ68" s="60">
        <f t="shared" si="30"/>
        <v>0</v>
      </c>
      <c r="AK68" s="57">
        <f t="shared" si="31"/>
        <v>0</v>
      </c>
      <c r="AM68" s="59">
        <f t="shared" si="32"/>
      </c>
      <c r="AN68" s="60">
        <f t="shared" si="33"/>
        <v>0</v>
      </c>
      <c r="AO68" s="57">
        <f t="shared" si="34"/>
        <v>0</v>
      </c>
      <c r="AP68" s="54">
        <f t="shared" si="35"/>
      </c>
      <c r="AQ68" s="60">
        <f t="shared" si="36"/>
        <v>0</v>
      </c>
      <c r="AR68" s="57">
        <f t="shared" si="37"/>
        <v>0</v>
      </c>
      <c r="AT68" s="59">
        <f t="shared" si="38"/>
      </c>
      <c r="AU68" s="60">
        <f t="shared" si="39"/>
        <v>0</v>
      </c>
      <c r="AV68" s="57">
        <f t="shared" si="40"/>
        <v>0</v>
      </c>
      <c r="AW68" s="54">
        <f t="shared" si="41"/>
      </c>
      <c r="AX68" s="60">
        <f t="shared" si="42"/>
        <v>0</v>
      </c>
      <c r="AY68" s="57">
        <f t="shared" si="43"/>
        <v>0</v>
      </c>
      <c r="BA68" s="59">
        <f t="shared" si="44"/>
      </c>
      <c r="BB68" s="60">
        <f t="shared" si="45"/>
        <v>0</v>
      </c>
      <c r="BC68" s="57">
        <f t="shared" si="46"/>
        <v>0</v>
      </c>
      <c r="BD68" s="54">
        <f t="shared" si="47"/>
      </c>
      <c r="BE68" s="60">
        <f t="shared" si="48"/>
        <v>0</v>
      </c>
      <c r="BF68" s="57">
        <f t="shared" si="49"/>
        <v>0</v>
      </c>
    </row>
    <row r="69" spans="1:58" ht="12.75">
      <c r="A69" s="1">
        <f t="shared" si="0"/>
      </c>
      <c r="E69" s="49">
        <f t="shared" si="1"/>
        <v>0</v>
      </c>
      <c r="F69" s="50">
        <f t="shared" si="2"/>
        <v>0</v>
      </c>
      <c r="G69" s="50">
        <f t="shared" si="3"/>
        <v>0</v>
      </c>
      <c r="H69" s="50">
        <f t="shared" si="4"/>
        <v>0</v>
      </c>
      <c r="I69" s="50">
        <f t="shared" si="5"/>
        <v>0</v>
      </c>
      <c r="J69" s="50">
        <f t="shared" si="6"/>
        <v>0</v>
      </c>
      <c r="K69" s="50">
        <f t="shared" si="7"/>
        <v>0</v>
      </c>
      <c r="L69" s="50">
        <f t="shared" si="8"/>
        <v>0</v>
      </c>
      <c r="M69" s="50">
        <f t="shared" si="9"/>
        <v>0</v>
      </c>
      <c r="N69" s="50">
        <f t="shared" si="10"/>
        <v>0</v>
      </c>
      <c r="O69" s="50">
        <f t="shared" si="11"/>
        <v>0</v>
      </c>
      <c r="P69" s="50">
        <f t="shared" si="12"/>
        <v>0</v>
      </c>
      <c r="Q69" s="50">
        <f t="shared" si="13"/>
        <v>0</v>
      </c>
      <c r="R69" s="67">
        <f t="shared" si="14"/>
      </c>
      <c r="S69" s="60">
        <f t="shared" si="15"/>
        <v>0</v>
      </c>
      <c r="T69" s="57">
        <f t="shared" si="16"/>
        <v>0</v>
      </c>
      <c r="U69" s="54">
        <f t="shared" si="17"/>
      </c>
      <c r="V69" s="60">
        <f t="shared" si="18"/>
        <v>0</v>
      </c>
      <c r="W69" s="57">
        <f t="shared" si="19"/>
        <v>0</v>
      </c>
      <c r="Y69" s="67">
        <f t="shared" si="20"/>
      </c>
      <c r="Z69" s="60">
        <f t="shared" si="21"/>
        <v>0</v>
      </c>
      <c r="AA69" s="57">
        <f t="shared" si="22"/>
        <v>0</v>
      </c>
      <c r="AB69" s="54">
        <f t="shared" si="23"/>
      </c>
      <c r="AC69" s="60">
        <f t="shared" si="24"/>
        <v>0</v>
      </c>
      <c r="AD69" s="57">
        <f t="shared" si="25"/>
        <v>0</v>
      </c>
      <c r="AE69" s="62"/>
      <c r="AF69" s="67">
        <f t="shared" si="26"/>
      </c>
      <c r="AG69" s="60">
        <f t="shared" si="27"/>
        <v>0</v>
      </c>
      <c r="AH69" s="57">
        <f t="shared" si="28"/>
        <v>0</v>
      </c>
      <c r="AI69" s="54">
        <f t="shared" si="29"/>
      </c>
      <c r="AJ69" s="60">
        <f t="shared" si="30"/>
        <v>0</v>
      </c>
      <c r="AK69" s="57">
        <f t="shared" si="31"/>
        <v>0</v>
      </c>
      <c r="AM69" s="67">
        <f t="shared" si="32"/>
      </c>
      <c r="AN69" s="60">
        <f t="shared" si="33"/>
        <v>0</v>
      </c>
      <c r="AO69" s="57">
        <f t="shared" si="34"/>
        <v>0</v>
      </c>
      <c r="AP69" s="54">
        <f t="shared" si="35"/>
      </c>
      <c r="AQ69" s="60">
        <f t="shared" si="36"/>
        <v>0</v>
      </c>
      <c r="AR69" s="57">
        <f t="shared" si="37"/>
        <v>0</v>
      </c>
      <c r="AT69" s="67">
        <f t="shared" si="38"/>
      </c>
      <c r="AU69" s="60">
        <f t="shared" si="39"/>
        <v>0</v>
      </c>
      <c r="AV69" s="57">
        <f t="shared" si="40"/>
        <v>0</v>
      </c>
      <c r="AW69" s="54">
        <f t="shared" si="41"/>
      </c>
      <c r="AX69" s="60">
        <f t="shared" si="42"/>
        <v>0</v>
      </c>
      <c r="AY69" s="57">
        <f t="shared" si="43"/>
        <v>0</v>
      </c>
      <c r="BA69" s="67">
        <f t="shared" si="44"/>
      </c>
      <c r="BB69" s="60">
        <f t="shared" si="45"/>
        <v>0</v>
      </c>
      <c r="BC69" s="57">
        <f t="shared" si="46"/>
        <v>0</v>
      </c>
      <c r="BD69" s="54">
        <f t="shared" si="47"/>
      </c>
      <c r="BE69" s="60">
        <f t="shared" si="48"/>
        <v>0</v>
      </c>
      <c r="BF69" s="57">
        <f t="shared" si="49"/>
        <v>0</v>
      </c>
    </row>
    <row r="70" spans="1:58" ht="12.75">
      <c r="A70" s="1">
        <f t="shared" si="0"/>
      </c>
      <c r="E70" s="49">
        <f t="shared" si="1"/>
        <v>0</v>
      </c>
      <c r="F70" s="50">
        <f t="shared" si="2"/>
        <v>0</v>
      </c>
      <c r="G70" s="50">
        <f t="shared" si="3"/>
        <v>0</v>
      </c>
      <c r="H70" s="50">
        <f t="shared" si="4"/>
        <v>0</v>
      </c>
      <c r="I70" s="50">
        <f t="shared" si="5"/>
        <v>0</v>
      </c>
      <c r="J70" s="50">
        <f t="shared" si="6"/>
        <v>0</v>
      </c>
      <c r="K70" s="50">
        <f t="shared" si="7"/>
        <v>0</v>
      </c>
      <c r="L70" s="50">
        <f t="shared" si="8"/>
        <v>0</v>
      </c>
      <c r="M70" s="50">
        <f t="shared" si="9"/>
        <v>0</v>
      </c>
      <c r="N70" s="50">
        <f t="shared" si="10"/>
        <v>0</v>
      </c>
      <c r="O70" s="50">
        <f t="shared" si="11"/>
        <v>0</v>
      </c>
      <c r="P70" s="50">
        <f t="shared" si="12"/>
        <v>0</v>
      </c>
      <c r="Q70" s="50">
        <f t="shared" si="13"/>
        <v>0</v>
      </c>
      <c r="R70" s="59">
        <f t="shared" si="14"/>
      </c>
      <c r="S70" s="60">
        <f t="shared" si="15"/>
        <v>0</v>
      </c>
      <c r="T70" s="57">
        <f t="shared" si="16"/>
        <v>0</v>
      </c>
      <c r="U70" s="54">
        <f t="shared" si="17"/>
      </c>
      <c r="V70" s="60">
        <f t="shared" si="18"/>
        <v>0</v>
      </c>
      <c r="W70" s="57">
        <f t="shared" si="19"/>
        <v>0</v>
      </c>
      <c r="Y70" s="59">
        <f t="shared" si="20"/>
      </c>
      <c r="Z70" s="60">
        <f t="shared" si="21"/>
        <v>0</v>
      </c>
      <c r="AA70" s="57">
        <f t="shared" si="22"/>
        <v>0</v>
      </c>
      <c r="AB70" s="54">
        <f t="shared" si="23"/>
      </c>
      <c r="AC70" s="60">
        <f t="shared" si="24"/>
        <v>0</v>
      </c>
      <c r="AD70" s="57">
        <f t="shared" si="25"/>
        <v>0</v>
      </c>
      <c r="AE70" s="58"/>
      <c r="AF70" s="59">
        <f t="shared" si="26"/>
      </c>
      <c r="AG70" s="60">
        <f t="shared" si="27"/>
        <v>0</v>
      </c>
      <c r="AH70" s="57">
        <f t="shared" si="28"/>
        <v>0</v>
      </c>
      <c r="AI70" s="54">
        <f t="shared" si="29"/>
      </c>
      <c r="AJ70" s="60">
        <f t="shared" si="30"/>
        <v>0</v>
      </c>
      <c r="AK70" s="57">
        <f t="shared" si="31"/>
        <v>0</v>
      </c>
      <c r="AM70" s="59">
        <f t="shared" si="32"/>
      </c>
      <c r="AN70" s="60">
        <f t="shared" si="33"/>
        <v>0</v>
      </c>
      <c r="AO70" s="57">
        <f t="shared" si="34"/>
        <v>0</v>
      </c>
      <c r="AP70" s="54">
        <f t="shared" si="35"/>
      </c>
      <c r="AQ70" s="60">
        <f t="shared" si="36"/>
        <v>0</v>
      </c>
      <c r="AR70" s="57">
        <f t="shared" si="37"/>
        <v>0</v>
      </c>
      <c r="AT70" s="59">
        <f t="shared" si="38"/>
      </c>
      <c r="AU70" s="60">
        <f t="shared" si="39"/>
        <v>0</v>
      </c>
      <c r="AV70" s="57">
        <f t="shared" si="40"/>
        <v>0</v>
      </c>
      <c r="AW70" s="54">
        <f t="shared" si="41"/>
      </c>
      <c r="AX70" s="60">
        <f t="shared" si="42"/>
        <v>0</v>
      </c>
      <c r="AY70" s="57">
        <f t="shared" si="43"/>
        <v>0</v>
      </c>
      <c r="BA70" s="59">
        <f t="shared" si="44"/>
      </c>
      <c r="BB70" s="60">
        <f t="shared" si="45"/>
        <v>0</v>
      </c>
      <c r="BC70" s="57">
        <f t="shared" si="46"/>
        <v>0</v>
      </c>
      <c r="BD70" s="54">
        <f t="shared" si="47"/>
      </c>
      <c r="BE70" s="60">
        <f t="shared" si="48"/>
        <v>0</v>
      </c>
      <c r="BF70" s="57">
        <f t="shared" si="49"/>
        <v>0</v>
      </c>
    </row>
    <row r="71" spans="1:58" ht="12.75">
      <c r="A71" s="1">
        <f aca="true" t="shared" si="50" ref="A71:A84">+IF(E71&lt;1,"",(RANK(E71,$E$7:$E$84,0)))</f>
      </c>
      <c r="E71" s="49">
        <f aca="true" t="shared" si="51" ref="E71:E84">LARGE(F71:L71,1)+LARGE(F71:L71,2)+LARGE(F71:L71,3)+LARGE(F71:L71,4)+LARGE(M71:Q71,1)+LARGE(M71:Q71,2)+LARGE(M71:Q71,3)</f>
        <v>0</v>
      </c>
      <c r="F71" s="50">
        <f aca="true" t="shared" si="52" ref="F71:F84">+T71</f>
        <v>0</v>
      </c>
      <c r="G71" s="50">
        <f aca="true" t="shared" si="53" ref="G71:G84">+W71</f>
        <v>0</v>
      </c>
      <c r="H71" s="50">
        <f aca="true" t="shared" si="54" ref="H71:H84">AK71</f>
        <v>0</v>
      </c>
      <c r="I71" s="50">
        <f aca="true" t="shared" si="55" ref="I71:I84">AO71</f>
        <v>0</v>
      </c>
      <c r="J71" s="50">
        <f aca="true" t="shared" si="56" ref="J71:J84">AR71</f>
        <v>0</v>
      </c>
      <c r="K71" s="50">
        <f aca="true" t="shared" si="57" ref="K71:K84">+AV71</f>
        <v>0</v>
      </c>
      <c r="L71" s="50">
        <f aca="true" t="shared" si="58" ref="L71:L84">+AY71</f>
        <v>0</v>
      </c>
      <c r="M71" s="50">
        <f aca="true" t="shared" si="59" ref="M71:M84">+AA71</f>
        <v>0</v>
      </c>
      <c r="N71" s="50">
        <f aca="true" t="shared" si="60" ref="N71:N84">+AD71</f>
        <v>0</v>
      </c>
      <c r="O71" s="50">
        <f aca="true" t="shared" si="61" ref="O71:O84">AH71</f>
        <v>0</v>
      </c>
      <c r="P71" s="50">
        <f aca="true" t="shared" si="62" ref="P71:P84">BC71</f>
        <v>0</v>
      </c>
      <c r="Q71" s="50">
        <f aca="true" t="shared" si="63" ref="Q71:Q84">BF71</f>
        <v>0</v>
      </c>
      <c r="R71" s="59">
        <f aca="true" t="shared" si="64" ref="R71:R77">+IF(ISNA(VLOOKUP(B71,Source_1,3,FALSE))=TRUE,"",VLOOKUP(B71,Source_1,3,FALSE))</f>
      </c>
      <c r="S71" s="60">
        <f aca="true" t="shared" si="65" ref="S71:S77">+IF(ISNA(VLOOKUP(B71,Source_1,4,FALSE))=TRUE,,VLOOKUP(B71,Source_1,4,FALSE))</f>
        <v>0</v>
      </c>
      <c r="T71" s="57">
        <f aca="true" t="shared" si="66" ref="T71:T77">+VLOOKUP(S71,PTS,2)</f>
        <v>0</v>
      </c>
      <c r="U71" s="54">
        <f aca="true" t="shared" si="67" ref="U71:U77">+IF(ISNA(VLOOKUP($B71,Source_1,5,FALSE))=TRUE,"",VLOOKUP($B71,Source_1,5,FALSE))</f>
      </c>
      <c r="V71" s="60">
        <f aca="true" t="shared" si="68" ref="V71:V77">+IF(ISNA(VLOOKUP($B71,Source_1,6,FALSE))=TRUE,,VLOOKUP($B71,Source_1,6,FALSE))</f>
        <v>0</v>
      </c>
      <c r="W71" s="57">
        <f aca="true" t="shared" si="69" ref="W71:W77">+VLOOKUP(V71,PTS,2)</f>
        <v>0</v>
      </c>
      <c r="Y71" s="59">
        <f aca="true" t="shared" si="70" ref="Y71:Y77">+IF(ISNA(VLOOKUP($B71,SOURCE_2,3,FALSE))=TRUE,"",VLOOKUP($B71,SOURCE_2,3,FALSE))</f>
      </c>
      <c r="Z71" s="60">
        <f aca="true" t="shared" si="71" ref="Z71:Z77">+IF(ISNA(VLOOKUP($B71,SOURCE_2,4,FALSE))=TRUE,,VLOOKUP($B71,SOURCE_2,4,FALSE))</f>
        <v>0</v>
      </c>
      <c r="AA71" s="57">
        <f aca="true" t="shared" si="72" ref="AA71:AA77">+VLOOKUP(Z71,PTS,2)</f>
        <v>0</v>
      </c>
      <c r="AB71" s="54">
        <f aca="true" t="shared" si="73" ref="AB71:AB77">+IF(ISNA(VLOOKUP($B71,SOURCE_2,5,FALSE))=TRUE,"",VLOOKUP($B71,SOURCE_2,5,FALSE))</f>
      </c>
      <c r="AC71" s="60">
        <f aca="true" t="shared" si="74" ref="AC71:AC77">+IF(ISNA(VLOOKUP($B71,SOURCE_2,6,FALSE))=TRUE,,VLOOKUP($B71,SOURCE_2,6,FALSE))</f>
        <v>0</v>
      </c>
      <c r="AD71" s="57">
        <f aca="true" t="shared" si="75" ref="AD71:AD77">+VLOOKUP(AC71,PTS,2)</f>
        <v>0</v>
      </c>
      <c r="AE71" s="58"/>
      <c r="AF71" s="59">
        <f aca="true" t="shared" si="76" ref="AF71:AF77">+IF(ISNA(VLOOKUP($B71,SOURCE_3,3,FALSE))=TRUE,"",VLOOKUP($B71,SOURCE_3,3,FALSE))</f>
      </c>
      <c r="AG71" s="60">
        <f aca="true" t="shared" si="77" ref="AG71:AG77">+IF(ISNA(VLOOKUP($B71,SOURCE_3,4,FALSE))=TRUE,,VLOOKUP($B71,SOURCE_3,4,FALSE))</f>
        <v>0</v>
      </c>
      <c r="AH71" s="57">
        <f aca="true" t="shared" si="78" ref="AH71:AH77">+VLOOKUP(AG71,PTS,2)</f>
        <v>0</v>
      </c>
      <c r="AI71" s="54">
        <f aca="true" t="shared" si="79" ref="AI71:AI77">+IF(ISNA(VLOOKUP($B71,SOURCE_3,5,FALSE))=TRUE,"",VLOOKUP($B71,SOURCE_3,5,FALSE))</f>
      </c>
      <c r="AJ71" s="60">
        <f aca="true" t="shared" si="80" ref="AJ71:AJ77">+IF(ISNA(VLOOKUP($B71,SOURCE_3,6,FALSE))=TRUE,,VLOOKUP($B71,SOURCE_3,6,FALSE))</f>
        <v>0</v>
      </c>
      <c r="AK71" s="57">
        <f aca="true" t="shared" si="81" ref="AK71:AK77">+VLOOKUP(AJ71,PTS,2)</f>
        <v>0</v>
      </c>
      <c r="AM71" s="59">
        <f aca="true" t="shared" si="82" ref="AM71:AM77">+IF(ISNA(VLOOKUP($B71,SOURCE_4,3,FALSE))=TRUE,"",VLOOKUP($B71,SOURCE_4,3,FALSE))</f>
      </c>
      <c r="AN71" s="60">
        <f aca="true" t="shared" si="83" ref="AN71:AN77">+IF(ISNA(VLOOKUP($B71,SOURCE_4,4,FALSE))=TRUE,,VLOOKUP($B71,SOURCE_4,4,FALSE))</f>
        <v>0</v>
      </c>
      <c r="AO71" s="57">
        <f aca="true" t="shared" si="84" ref="AO71:AO77">+VLOOKUP(AN71,PTS,2)</f>
        <v>0</v>
      </c>
      <c r="AP71" s="54">
        <f aca="true" t="shared" si="85" ref="AP71:AP77">+IF(ISNA(VLOOKUP($B71,SOURCE_4,5,FALSE))=TRUE,"",VLOOKUP($B71,SOURCE_4,5,FALSE))</f>
      </c>
      <c r="AQ71" s="60">
        <f aca="true" t="shared" si="86" ref="AQ71:AQ77">+IF(ISNA(VLOOKUP($B71,SOURCE_4,6,FALSE))=TRUE,,VLOOKUP($B71,SOURCE_4,6,FALSE))</f>
        <v>0</v>
      </c>
      <c r="AR71" s="57">
        <f aca="true" t="shared" si="87" ref="AR71:AR77">+VLOOKUP(AQ71,PTS,2)</f>
        <v>0</v>
      </c>
      <c r="AT71" s="59">
        <f aca="true" t="shared" si="88" ref="AT71:AT77">+IF(ISNA(VLOOKUP($B71,Source_5,3,FALSE))=TRUE,"",VLOOKUP($B71,Source_5,3,FALSE))</f>
      </c>
      <c r="AU71" s="60">
        <f aca="true" t="shared" si="89" ref="AU71:AU77">+IF(ISNA(VLOOKUP($B71,Source_5,4,FALSE))=TRUE,,VLOOKUP($B71,Source_5,4,FALSE))</f>
        <v>0</v>
      </c>
      <c r="AV71" s="57">
        <f aca="true" t="shared" si="90" ref="AV71:AV77">+VLOOKUP(AU71,PTS,2)</f>
        <v>0</v>
      </c>
      <c r="AW71" s="54">
        <f aca="true" t="shared" si="91" ref="AW71:AW77">+IF(ISNA(VLOOKUP($B71,Source_5,5,FALSE))=TRUE,"",VLOOKUP($B71,Source_5,5,FALSE))</f>
      </c>
      <c r="AX71" s="60">
        <f aca="true" t="shared" si="92" ref="AX71:AX77">+IF(ISNA(VLOOKUP($B71,Source_5,6,FALSE))=TRUE,,VLOOKUP($B71,Source_5,6,FALSE))</f>
        <v>0</v>
      </c>
      <c r="AY71" s="57">
        <f aca="true" t="shared" si="93" ref="AY71:AY77">+VLOOKUP(AX71,PTS,2)</f>
        <v>0</v>
      </c>
      <c r="BA71" s="59">
        <f aca="true" t="shared" si="94" ref="BA71:BA77">+IF(ISNA(VLOOKUP($B71,Source_6,3,FALSE))=TRUE,"",VLOOKUP($B71,Source_6,3,FALSE))</f>
      </c>
      <c r="BB71" s="60">
        <f aca="true" t="shared" si="95" ref="BB71:BB77">+IF(ISNA(VLOOKUP($B71,Source_6,4,FALSE))=TRUE,,VLOOKUP($B71,Source_6,4,FALSE))</f>
        <v>0</v>
      </c>
      <c r="BC71" s="57">
        <f aca="true" t="shared" si="96" ref="BC71:BC77">+VLOOKUP(BB71,PTS,2)</f>
        <v>0</v>
      </c>
      <c r="BD71" s="54">
        <f aca="true" t="shared" si="97" ref="BD71:BD77">+IF(ISNA(VLOOKUP($B71,Source_6,5,FALSE))=TRUE,"",VLOOKUP($B71,Source_6,5,FALSE))</f>
      </c>
      <c r="BE71" s="60">
        <f aca="true" t="shared" si="98" ref="BE71:BE77">+IF(ISNA(VLOOKUP($B71,Source_6,6,FALSE))=TRUE,,VLOOKUP($B71,Source_6,6,FALSE))</f>
        <v>0</v>
      </c>
      <c r="BF71" s="57">
        <f aca="true" t="shared" si="99" ref="BF71:BF77">+VLOOKUP(BE71,PTS,2)</f>
        <v>0</v>
      </c>
    </row>
    <row r="72" spans="1:58" ht="12.75">
      <c r="A72" s="1">
        <f t="shared" si="50"/>
      </c>
      <c r="E72" s="49">
        <f t="shared" si="51"/>
        <v>0</v>
      </c>
      <c r="F72" s="50">
        <f t="shared" si="52"/>
        <v>0</v>
      </c>
      <c r="G72" s="50">
        <f t="shared" si="53"/>
        <v>0</v>
      </c>
      <c r="H72" s="50">
        <f t="shared" si="54"/>
        <v>0</v>
      </c>
      <c r="I72" s="50">
        <f t="shared" si="55"/>
        <v>0</v>
      </c>
      <c r="J72" s="50">
        <f t="shared" si="56"/>
        <v>0</v>
      </c>
      <c r="K72" s="50">
        <f t="shared" si="57"/>
        <v>0</v>
      </c>
      <c r="L72" s="50">
        <f t="shared" si="58"/>
        <v>0</v>
      </c>
      <c r="M72" s="50">
        <f t="shared" si="59"/>
        <v>0</v>
      </c>
      <c r="N72" s="50">
        <f t="shared" si="60"/>
        <v>0</v>
      </c>
      <c r="O72" s="50">
        <f t="shared" si="61"/>
        <v>0</v>
      </c>
      <c r="P72" s="50">
        <f t="shared" si="62"/>
        <v>0</v>
      </c>
      <c r="Q72" s="50">
        <f t="shared" si="63"/>
        <v>0</v>
      </c>
      <c r="R72" s="59">
        <f t="shared" si="64"/>
      </c>
      <c r="S72" s="60">
        <f t="shared" si="65"/>
        <v>0</v>
      </c>
      <c r="T72" s="57">
        <f t="shared" si="66"/>
        <v>0</v>
      </c>
      <c r="U72" s="54">
        <f t="shared" si="67"/>
      </c>
      <c r="V72" s="60">
        <f t="shared" si="68"/>
        <v>0</v>
      </c>
      <c r="W72" s="57">
        <f t="shared" si="69"/>
        <v>0</v>
      </c>
      <c r="Y72" s="59">
        <f t="shared" si="70"/>
      </c>
      <c r="Z72" s="60">
        <f t="shared" si="71"/>
        <v>0</v>
      </c>
      <c r="AA72" s="57">
        <f t="shared" si="72"/>
        <v>0</v>
      </c>
      <c r="AB72" s="54">
        <f t="shared" si="73"/>
      </c>
      <c r="AC72" s="60">
        <f t="shared" si="74"/>
        <v>0</v>
      </c>
      <c r="AD72" s="57">
        <f t="shared" si="75"/>
        <v>0</v>
      </c>
      <c r="AE72" s="58"/>
      <c r="AF72" s="59">
        <f t="shared" si="76"/>
      </c>
      <c r="AG72" s="60">
        <f t="shared" si="77"/>
        <v>0</v>
      </c>
      <c r="AH72" s="57">
        <f t="shared" si="78"/>
        <v>0</v>
      </c>
      <c r="AI72" s="54">
        <f t="shared" si="79"/>
      </c>
      <c r="AJ72" s="60">
        <f t="shared" si="80"/>
        <v>0</v>
      </c>
      <c r="AK72" s="57">
        <f t="shared" si="81"/>
        <v>0</v>
      </c>
      <c r="AM72" s="59">
        <f t="shared" si="82"/>
      </c>
      <c r="AN72" s="60">
        <f t="shared" si="83"/>
        <v>0</v>
      </c>
      <c r="AO72" s="57">
        <f t="shared" si="84"/>
        <v>0</v>
      </c>
      <c r="AP72" s="54">
        <f t="shared" si="85"/>
      </c>
      <c r="AQ72" s="60">
        <f t="shared" si="86"/>
        <v>0</v>
      </c>
      <c r="AR72" s="57">
        <f t="shared" si="87"/>
        <v>0</v>
      </c>
      <c r="AT72" s="59">
        <f t="shared" si="88"/>
      </c>
      <c r="AU72" s="60">
        <f t="shared" si="89"/>
        <v>0</v>
      </c>
      <c r="AV72" s="57">
        <f t="shared" si="90"/>
        <v>0</v>
      </c>
      <c r="AW72" s="54">
        <f t="shared" si="91"/>
      </c>
      <c r="AX72" s="60">
        <f t="shared" si="92"/>
        <v>0</v>
      </c>
      <c r="AY72" s="57">
        <f t="shared" si="93"/>
        <v>0</v>
      </c>
      <c r="BA72" s="59">
        <f t="shared" si="94"/>
      </c>
      <c r="BB72" s="60">
        <f t="shared" si="95"/>
        <v>0</v>
      </c>
      <c r="BC72" s="57">
        <f t="shared" si="96"/>
        <v>0</v>
      </c>
      <c r="BD72" s="54">
        <f t="shared" si="97"/>
      </c>
      <c r="BE72" s="60">
        <f t="shared" si="98"/>
        <v>0</v>
      </c>
      <c r="BF72" s="57">
        <f t="shared" si="99"/>
        <v>0</v>
      </c>
    </row>
    <row r="73" spans="1:58" ht="12.75">
      <c r="A73" s="1">
        <f t="shared" si="50"/>
      </c>
      <c r="E73" s="49">
        <f t="shared" si="51"/>
        <v>0</v>
      </c>
      <c r="F73" s="50">
        <f t="shared" si="52"/>
        <v>0</v>
      </c>
      <c r="G73" s="50">
        <f t="shared" si="53"/>
        <v>0</v>
      </c>
      <c r="H73" s="50">
        <f t="shared" si="54"/>
        <v>0</v>
      </c>
      <c r="I73" s="50">
        <f t="shared" si="55"/>
        <v>0</v>
      </c>
      <c r="J73" s="50">
        <f t="shared" si="56"/>
        <v>0</v>
      </c>
      <c r="K73" s="50">
        <f t="shared" si="57"/>
        <v>0</v>
      </c>
      <c r="L73" s="50">
        <f t="shared" si="58"/>
        <v>0</v>
      </c>
      <c r="M73" s="50">
        <f t="shared" si="59"/>
        <v>0</v>
      </c>
      <c r="N73" s="50">
        <f t="shared" si="60"/>
        <v>0</v>
      </c>
      <c r="O73" s="50">
        <f t="shared" si="61"/>
        <v>0</v>
      </c>
      <c r="P73" s="50">
        <f t="shared" si="62"/>
        <v>0</v>
      </c>
      <c r="Q73" s="50">
        <f t="shared" si="63"/>
        <v>0</v>
      </c>
      <c r="R73" s="59">
        <f t="shared" si="64"/>
      </c>
      <c r="S73" s="60">
        <f t="shared" si="65"/>
        <v>0</v>
      </c>
      <c r="T73" s="57">
        <f t="shared" si="66"/>
        <v>0</v>
      </c>
      <c r="U73" s="54">
        <f t="shared" si="67"/>
      </c>
      <c r="V73" s="60">
        <f t="shared" si="68"/>
        <v>0</v>
      </c>
      <c r="W73" s="57">
        <f t="shared" si="69"/>
        <v>0</v>
      </c>
      <c r="Y73" s="59">
        <f t="shared" si="70"/>
      </c>
      <c r="Z73" s="60">
        <f t="shared" si="71"/>
        <v>0</v>
      </c>
      <c r="AA73" s="57">
        <f t="shared" si="72"/>
        <v>0</v>
      </c>
      <c r="AB73" s="54">
        <f t="shared" si="73"/>
      </c>
      <c r="AC73" s="60">
        <f t="shared" si="74"/>
        <v>0</v>
      </c>
      <c r="AD73" s="57">
        <f t="shared" si="75"/>
        <v>0</v>
      </c>
      <c r="AE73" s="58"/>
      <c r="AF73" s="59">
        <f t="shared" si="76"/>
      </c>
      <c r="AG73" s="60">
        <f t="shared" si="77"/>
        <v>0</v>
      </c>
      <c r="AH73" s="57">
        <f t="shared" si="78"/>
        <v>0</v>
      </c>
      <c r="AI73" s="54">
        <f t="shared" si="79"/>
      </c>
      <c r="AJ73" s="60">
        <f t="shared" si="80"/>
        <v>0</v>
      </c>
      <c r="AK73" s="57">
        <f t="shared" si="81"/>
        <v>0</v>
      </c>
      <c r="AM73" s="59">
        <f t="shared" si="82"/>
      </c>
      <c r="AN73" s="60">
        <f t="shared" si="83"/>
        <v>0</v>
      </c>
      <c r="AO73" s="57">
        <f t="shared" si="84"/>
        <v>0</v>
      </c>
      <c r="AP73" s="54">
        <f t="shared" si="85"/>
      </c>
      <c r="AQ73" s="60">
        <f t="shared" si="86"/>
        <v>0</v>
      </c>
      <c r="AR73" s="57">
        <f t="shared" si="87"/>
        <v>0</v>
      </c>
      <c r="AT73" s="59">
        <f t="shared" si="88"/>
      </c>
      <c r="AU73" s="60">
        <f t="shared" si="89"/>
        <v>0</v>
      </c>
      <c r="AV73" s="57">
        <f t="shared" si="90"/>
        <v>0</v>
      </c>
      <c r="AW73" s="54">
        <f t="shared" si="91"/>
      </c>
      <c r="AX73" s="60">
        <f t="shared" si="92"/>
        <v>0</v>
      </c>
      <c r="AY73" s="57">
        <f t="shared" si="93"/>
        <v>0</v>
      </c>
      <c r="BA73" s="59">
        <f t="shared" si="94"/>
      </c>
      <c r="BB73" s="60">
        <f t="shared" si="95"/>
        <v>0</v>
      </c>
      <c r="BC73" s="57">
        <f t="shared" si="96"/>
        <v>0</v>
      </c>
      <c r="BD73" s="54">
        <f t="shared" si="97"/>
      </c>
      <c r="BE73" s="60">
        <f t="shared" si="98"/>
        <v>0</v>
      </c>
      <c r="BF73" s="57">
        <f t="shared" si="99"/>
        <v>0</v>
      </c>
    </row>
    <row r="74" spans="1:58" ht="12.75">
      <c r="A74" s="1">
        <f t="shared" si="50"/>
      </c>
      <c r="E74" s="49">
        <f t="shared" si="51"/>
        <v>0</v>
      </c>
      <c r="F74" s="50">
        <f t="shared" si="52"/>
        <v>0</v>
      </c>
      <c r="G74" s="50">
        <f t="shared" si="53"/>
        <v>0</v>
      </c>
      <c r="H74" s="50">
        <f t="shared" si="54"/>
        <v>0</v>
      </c>
      <c r="I74" s="50">
        <f t="shared" si="55"/>
        <v>0</v>
      </c>
      <c r="J74" s="50">
        <f t="shared" si="56"/>
        <v>0</v>
      </c>
      <c r="K74" s="50">
        <f t="shared" si="57"/>
        <v>0</v>
      </c>
      <c r="L74" s="50">
        <f t="shared" si="58"/>
        <v>0</v>
      </c>
      <c r="M74" s="50">
        <f t="shared" si="59"/>
        <v>0</v>
      </c>
      <c r="N74" s="50">
        <f t="shared" si="60"/>
        <v>0</v>
      </c>
      <c r="O74" s="50">
        <f t="shared" si="61"/>
        <v>0</v>
      </c>
      <c r="P74" s="50">
        <f t="shared" si="62"/>
        <v>0</v>
      </c>
      <c r="Q74" s="50">
        <f t="shared" si="63"/>
        <v>0</v>
      </c>
      <c r="R74" s="59">
        <f t="shared" si="64"/>
      </c>
      <c r="S74" s="60">
        <f t="shared" si="65"/>
        <v>0</v>
      </c>
      <c r="T74" s="57">
        <f t="shared" si="66"/>
        <v>0</v>
      </c>
      <c r="U74" s="54">
        <f t="shared" si="67"/>
      </c>
      <c r="V74" s="60">
        <f t="shared" si="68"/>
        <v>0</v>
      </c>
      <c r="W74" s="57">
        <f t="shared" si="69"/>
        <v>0</v>
      </c>
      <c r="Y74" s="59">
        <f t="shared" si="70"/>
      </c>
      <c r="Z74" s="60">
        <f t="shared" si="71"/>
        <v>0</v>
      </c>
      <c r="AA74" s="57">
        <f t="shared" si="72"/>
        <v>0</v>
      </c>
      <c r="AB74" s="54">
        <f t="shared" si="73"/>
      </c>
      <c r="AC74" s="60">
        <f t="shared" si="74"/>
        <v>0</v>
      </c>
      <c r="AD74" s="57">
        <f t="shared" si="75"/>
        <v>0</v>
      </c>
      <c r="AE74" s="58"/>
      <c r="AF74" s="59">
        <f t="shared" si="76"/>
      </c>
      <c r="AG74" s="60">
        <f t="shared" si="77"/>
        <v>0</v>
      </c>
      <c r="AH74" s="57">
        <f t="shared" si="78"/>
        <v>0</v>
      </c>
      <c r="AI74" s="54">
        <f t="shared" si="79"/>
      </c>
      <c r="AJ74" s="60">
        <f t="shared" si="80"/>
        <v>0</v>
      </c>
      <c r="AK74" s="57">
        <f t="shared" si="81"/>
        <v>0</v>
      </c>
      <c r="AM74" s="59">
        <f t="shared" si="82"/>
      </c>
      <c r="AN74" s="60">
        <f t="shared" si="83"/>
        <v>0</v>
      </c>
      <c r="AO74" s="57">
        <f t="shared" si="84"/>
        <v>0</v>
      </c>
      <c r="AP74" s="54">
        <f t="shared" si="85"/>
      </c>
      <c r="AQ74" s="60">
        <f t="shared" si="86"/>
        <v>0</v>
      </c>
      <c r="AR74" s="57">
        <f t="shared" si="87"/>
        <v>0</v>
      </c>
      <c r="AT74" s="59">
        <f t="shared" si="88"/>
      </c>
      <c r="AU74" s="60">
        <f t="shared" si="89"/>
        <v>0</v>
      </c>
      <c r="AV74" s="57">
        <f t="shared" si="90"/>
        <v>0</v>
      </c>
      <c r="AW74" s="54">
        <f t="shared" si="91"/>
      </c>
      <c r="AX74" s="60">
        <f t="shared" si="92"/>
        <v>0</v>
      </c>
      <c r="AY74" s="57">
        <f t="shared" si="93"/>
        <v>0</v>
      </c>
      <c r="BA74" s="59">
        <f t="shared" si="94"/>
      </c>
      <c r="BB74" s="60">
        <f t="shared" si="95"/>
        <v>0</v>
      </c>
      <c r="BC74" s="57">
        <f t="shared" si="96"/>
        <v>0</v>
      </c>
      <c r="BD74" s="54">
        <f t="shared" si="97"/>
      </c>
      <c r="BE74" s="60">
        <f t="shared" si="98"/>
        <v>0</v>
      </c>
      <c r="BF74" s="57">
        <f t="shared" si="99"/>
        <v>0</v>
      </c>
    </row>
    <row r="75" spans="1:58" ht="12.75">
      <c r="A75" s="1">
        <f t="shared" si="50"/>
      </c>
      <c r="E75" s="49">
        <f t="shared" si="51"/>
        <v>0</v>
      </c>
      <c r="F75" s="50">
        <f t="shared" si="52"/>
        <v>0</v>
      </c>
      <c r="G75" s="50">
        <f t="shared" si="53"/>
        <v>0</v>
      </c>
      <c r="H75" s="50">
        <f t="shared" si="54"/>
        <v>0</v>
      </c>
      <c r="I75" s="50">
        <f t="shared" si="55"/>
        <v>0</v>
      </c>
      <c r="J75" s="50">
        <f t="shared" si="56"/>
        <v>0</v>
      </c>
      <c r="K75" s="50">
        <f t="shared" si="57"/>
        <v>0</v>
      </c>
      <c r="L75" s="50">
        <f t="shared" si="58"/>
        <v>0</v>
      </c>
      <c r="M75" s="50">
        <f t="shared" si="59"/>
        <v>0</v>
      </c>
      <c r="N75" s="50">
        <f t="shared" si="60"/>
        <v>0</v>
      </c>
      <c r="O75" s="50">
        <f t="shared" si="61"/>
        <v>0</v>
      </c>
      <c r="P75" s="50">
        <f t="shared" si="62"/>
        <v>0</v>
      </c>
      <c r="Q75" s="50">
        <f t="shared" si="63"/>
        <v>0</v>
      </c>
      <c r="R75" s="59">
        <f t="shared" si="64"/>
      </c>
      <c r="S75" s="60">
        <f t="shared" si="65"/>
        <v>0</v>
      </c>
      <c r="T75" s="57">
        <f t="shared" si="66"/>
        <v>0</v>
      </c>
      <c r="U75" s="54">
        <f t="shared" si="67"/>
      </c>
      <c r="V75" s="60">
        <f t="shared" si="68"/>
        <v>0</v>
      </c>
      <c r="W75" s="57">
        <f t="shared" si="69"/>
        <v>0</v>
      </c>
      <c r="Y75" s="59">
        <f t="shared" si="70"/>
      </c>
      <c r="Z75" s="60">
        <f t="shared" si="71"/>
        <v>0</v>
      </c>
      <c r="AA75" s="57">
        <f t="shared" si="72"/>
        <v>0</v>
      </c>
      <c r="AB75" s="54">
        <f t="shared" si="73"/>
      </c>
      <c r="AC75" s="60">
        <f t="shared" si="74"/>
        <v>0</v>
      </c>
      <c r="AD75" s="57">
        <f t="shared" si="75"/>
        <v>0</v>
      </c>
      <c r="AE75" s="58"/>
      <c r="AF75" s="59">
        <f t="shared" si="76"/>
      </c>
      <c r="AG75" s="60">
        <f t="shared" si="77"/>
        <v>0</v>
      </c>
      <c r="AH75" s="57">
        <f t="shared" si="78"/>
        <v>0</v>
      </c>
      <c r="AI75" s="54">
        <f t="shared" si="79"/>
      </c>
      <c r="AJ75" s="60">
        <f t="shared" si="80"/>
        <v>0</v>
      </c>
      <c r="AK75" s="57">
        <f t="shared" si="81"/>
        <v>0</v>
      </c>
      <c r="AM75" s="59">
        <f t="shared" si="82"/>
      </c>
      <c r="AN75" s="60">
        <f t="shared" si="83"/>
        <v>0</v>
      </c>
      <c r="AO75" s="57">
        <f t="shared" si="84"/>
        <v>0</v>
      </c>
      <c r="AP75" s="54">
        <f t="shared" si="85"/>
      </c>
      <c r="AQ75" s="60">
        <f t="shared" si="86"/>
        <v>0</v>
      </c>
      <c r="AR75" s="57">
        <f t="shared" si="87"/>
        <v>0</v>
      </c>
      <c r="AT75" s="59">
        <f t="shared" si="88"/>
      </c>
      <c r="AU75" s="60">
        <f t="shared" si="89"/>
        <v>0</v>
      </c>
      <c r="AV75" s="57">
        <f t="shared" si="90"/>
        <v>0</v>
      </c>
      <c r="AW75" s="54">
        <f t="shared" si="91"/>
      </c>
      <c r="AX75" s="60">
        <f t="shared" si="92"/>
        <v>0</v>
      </c>
      <c r="AY75" s="57">
        <f t="shared" si="93"/>
        <v>0</v>
      </c>
      <c r="BA75" s="59">
        <f t="shared" si="94"/>
      </c>
      <c r="BB75" s="60">
        <f t="shared" si="95"/>
        <v>0</v>
      </c>
      <c r="BC75" s="57">
        <f t="shared" si="96"/>
        <v>0</v>
      </c>
      <c r="BD75" s="54">
        <f t="shared" si="97"/>
      </c>
      <c r="BE75" s="60">
        <f t="shared" si="98"/>
        <v>0</v>
      </c>
      <c r="BF75" s="57">
        <f t="shared" si="99"/>
        <v>0</v>
      </c>
    </row>
    <row r="76" spans="1:58" ht="12.75">
      <c r="A76" s="1">
        <f t="shared" si="50"/>
      </c>
      <c r="E76" s="49">
        <f t="shared" si="51"/>
        <v>0</v>
      </c>
      <c r="F76" s="50">
        <f t="shared" si="52"/>
        <v>0</v>
      </c>
      <c r="G76" s="50">
        <f t="shared" si="53"/>
        <v>0</v>
      </c>
      <c r="H76" s="50">
        <f t="shared" si="54"/>
        <v>0</v>
      </c>
      <c r="I76" s="50">
        <f t="shared" si="55"/>
        <v>0</v>
      </c>
      <c r="J76" s="50">
        <f t="shared" si="56"/>
        <v>0</v>
      </c>
      <c r="K76" s="50">
        <f t="shared" si="57"/>
        <v>0</v>
      </c>
      <c r="L76" s="50">
        <f t="shared" si="58"/>
        <v>0</v>
      </c>
      <c r="M76" s="50">
        <f t="shared" si="59"/>
        <v>0</v>
      </c>
      <c r="N76" s="50">
        <f t="shared" si="60"/>
        <v>0</v>
      </c>
      <c r="O76" s="50">
        <f t="shared" si="61"/>
        <v>0</v>
      </c>
      <c r="P76" s="50">
        <f t="shared" si="62"/>
        <v>0</v>
      </c>
      <c r="Q76" s="50">
        <f t="shared" si="63"/>
        <v>0</v>
      </c>
      <c r="R76" s="59">
        <f t="shared" si="64"/>
      </c>
      <c r="S76" s="60">
        <f t="shared" si="65"/>
        <v>0</v>
      </c>
      <c r="T76" s="57">
        <f t="shared" si="66"/>
        <v>0</v>
      </c>
      <c r="U76" s="54">
        <f t="shared" si="67"/>
      </c>
      <c r="V76" s="60">
        <f t="shared" si="68"/>
        <v>0</v>
      </c>
      <c r="W76" s="57">
        <f t="shared" si="69"/>
        <v>0</v>
      </c>
      <c r="Y76" s="59">
        <f t="shared" si="70"/>
      </c>
      <c r="Z76" s="60">
        <f t="shared" si="71"/>
        <v>0</v>
      </c>
      <c r="AA76" s="57">
        <f t="shared" si="72"/>
        <v>0</v>
      </c>
      <c r="AB76" s="54">
        <f t="shared" si="73"/>
      </c>
      <c r="AC76" s="60">
        <f t="shared" si="74"/>
        <v>0</v>
      </c>
      <c r="AD76" s="57">
        <f t="shared" si="75"/>
        <v>0</v>
      </c>
      <c r="AE76" s="58"/>
      <c r="AF76" s="59">
        <f t="shared" si="76"/>
      </c>
      <c r="AG76" s="60">
        <f t="shared" si="77"/>
        <v>0</v>
      </c>
      <c r="AH76" s="57">
        <f t="shared" si="78"/>
        <v>0</v>
      </c>
      <c r="AI76" s="54">
        <f t="shared" si="79"/>
      </c>
      <c r="AJ76" s="60">
        <f t="shared" si="80"/>
        <v>0</v>
      </c>
      <c r="AK76" s="57">
        <f t="shared" si="81"/>
        <v>0</v>
      </c>
      <c r="AM76" s="59">
        <f t="shared" si="82"/>
      </c>
      <c r="AN76" s="60">
        <f t="shared" si="83"/>
        <v>0</v>
      </c>
      <c r="AO76" s="57">
        <f t="shared" si="84"/>
        <v>0</v>
      </c>
      <c r="AP76" s="54">
        <f t="shared" si="85"/>
      </c>
      <c r="AQ76" s="60">
        <f t="shared" si="86"/>
        <v>0</v>
      </c>
      <c r="AR76" s="57">
        <f t="shared" si="87"/>
        <v>0</v>
      </c>
      <c r="AT76" s="59">
        <f t="shared" si="88"/>
      </c>
      <c r="AU76" s="60">
        <f t="shared" si="89"/>
        <v>0</v>
      </c>
      <c r="AV76" s="57">
        <f t="shared" si="90"/>
        <v>0</v>
      </c>
      <c r="AW76" s="54">
        <f t="shared" si="91"/>
      </c>
      <c r="AX76" s="60">
        <f t="shared" si="92"/>
        <v>0</v>
      </c>
      <c r="AY76" s="57">
        <f t="shared" si="93"/>
        <v>0</v>
      </c>
      <c r="BA76" s="59">
        <f t="shared" si="94"/>
      </c>
      <c r="BB76" s="60">
        <f t="shared" si="95"/>
        <v>0</v>
      </c>
      <c r="BC76" s="57">
        <f t="shared" si="96"/>
        <v>0</v>
      </c>
      <c r="BD76" s="54">
        <f t="shared" si="97"/>
      </c>
      <c r="BE76" s="60">
        <f t="shared" si="98"/>
        <v>0</v>
      </c>
      <c r="BF76" s="57">
        <f t="shared" si="99"/>
        <v>0</v>
      </c>
    </row>
    <row r="77" spans="1:58" ht="12.75">
      <c r="A77" s="1">
        <f t="shared" si="50"/>
      </c>
      <c r="D77" s="61"/>
      <c r="E77" s="49">
        <f t="shared" si="51"/>
        <v>0</v>
      </c>
      <c r="F77" s="50">
        <f t="shared" si="52"/>
        <v>0</v>
      </c>
      <c r="G77" s="50">
        <f t="shared" si="53"/>
        <v>0</v>
      </c>
      <c r="H77" s="50">
        <f t="shared" si="54"/>
        <v>0</v>
      </c>
      <c r="I77" s="50">
        <f t="shared" si="55"/>
        <v>0</v>
      </c>
      <c r="J77" s="50">
        <f t="shared" si="56"/>
        <v>0</v>
      </c>
      <c r="K77" s="50">
        <f t="shared" si="57"/>
        <v>0</v>
      </c>
      <c r="L77" s="50">
        <f t="shared" si="58"/>
        <v>0</v>
      </c>
      <c r="M77" s="50">
        <f t="shared" si="59"/>
        <v>0</v>
      </c>
      <c r="N77" s="50">
        <f t="shared" si="60"/>
        <v>0</v>
      </c>
      <c r="O77" s="50">
        <f t="shared" si="61"/>
        <v>0</v>
      </c>
      <c r="P77" s="50">
        <f t="shared" si="62"/>
        <v>0</v>
      </c>
      <c r="Q77" s="50">
        <f t="shared" si="63"/>
        <v>0</v>
      </c>
      <c r="R77" s="59">
        <f t="shared" si="64"/>
      </c>
      <c r="S77" s="60">
        <f t="shared" si="65"/>
        <v>0</v>
      </c>
      <c r="T77" s="57">
        <f t="shared" si="66"/>
        <v>0</v>
      </c>
      <c r="U77" s="54">
        <f t="shared" si="67"/>
      </c>
      <c r="V77" s="60">
        <f t="shared" si="68"/>
        <v>0</v>
      </c>
      <c r="W77" s="57">
        <f t="shared" si="69"/>
        <v>0</v>
      </c>
      <c r="Y77" s="59">
        <f t="shared" si="70"/>
      </c>
      <c r="Z77" s="60">
        <f t="shared" si="71"/>
        <v>0</v>
      </c>
      <c r="AA77" s="57">
        <f t="shared" si="72"/>
        <v>0</v>
      </c>
      <c r="AB77" s="54">
        <f t="shared" si="73"/>
      </c>
      <c r="AC77" s="60">
        <f t="shared" si="74"/>
        <v>0</v>
      </c>
      <c r="AD77" s="57">
        <f t="shared" si="75"/>
        <v>0</v>
      </c>
      <c r="AE77" s="58"/>
      <c r="AF77" s="59">
        <f t="shared" si="76"/>
      </c>
      <c r="AG77" s="60">
        <f t="shared" si="77"/>
        <v>0</v>
      </c>
      <c r="AH77" s="57">
        <f t="shared" si="78"/>
        <v>0</v>
      </c>
      <c r="AI77" s="54">
        <f t="shared" si="79"/>
      </c>
      <c r="AJ77" s="60">
        <f t="shared" si="80"/>
        <v>0</v>
      </c>
      <c r="AK77" s="57">
        <f t="shared" si="81"/>
        <v>0</v>
      </c>
      <c r="AM77" s="59">
        <f t="shared" si="82"/>
      </c>
      <c r="AN77" s="60">
        <f t="shared" si="83"/>
        <v>0</v>
      </c>
      <c r="AO77" s="57">
        <f t="shared" si="84"/>
        <v>0</v>
      </c>
      <c r="AP77" s="54">
        <f t="shared" si="85"/>
      </c>
      <c r="AQ77" s="60">
        <f t="shared" si="86"/>
        <v>0</v>
      </c>
      <c r="AR77" s="57">
        <f t="shared" si="87"/>
        <v>0</v>
      </c>
      <c r="AT77" s="59">
        <f t="shared" si="88"/>
      </c>
      <c r="AU77" s="60">
        <f t="shared" si="89"/>
        <v>0</v>
      </c>
      <c r="AV77" s="57">
        <f t="shared" si="90"/>
        <v>0</v>
      </c>
      <c r="AW77" s="54">
        <f t="shared" si="91"/>
      </c>
      <c r="AX77" s="60">
        <f t="shared" si="92"/>
        <v>0</v>
      </c>
      <c r="AY77" s="57">
        <f t="shared" si="93"/>
        <v>0</v>
      </c>
      <c r="BA77" s="59">
        <f t="shared" si="94"/>
      </c>
      <c r="BB77" s="60">
        <f t="shared" si="95"/>
        <v>0</v>
      </c>
      <c r="BC77" s="57">
        <f t="shared" si="96"/>
        <v>0</v>
      </c>
      <c r="BD77" s="54">
        <f t="shared" si="97"/>
      </c>
      <c r="BE77" s="60">
        <f t="shared" si="98"/>
        <v>0</v>
      </c>
      <c r="BF77" s="57">
        <f t="shared" si="99"/>
        <v>0</v>
      </c>
    </row>
    <row r="78" spans="1:58" ht="12.75">
      <c r="A78" s="1">
        <f t="shared" si="50"/>
      </c>
      <c r="E78" s="49">
        <f t="shared" si="51"/>
        <v>0</v>
      </c>
      <c r="F78" s="50">
        <f t="shared" si="52"/>
        <v>0</v>
      </c>
      <c r="G78" s="50">
        <f t="shared" si="53"/>
        <v>0</v>
      </c>
      <c r="H78" s="50">
        <f t="shared" si="54"/>
        <v>0</v>
      </c>
      <c r="I78" s="50">
        <f t="shared" si="55"/>
        <v>0</v>
      </c>
      <c r="J78" s="50">
        <f t="shared" si="56"/>
        <v>0</v>
      </c>
      <c r="K78" s="50">
        <f t="shared" si="57"/>
        <v>0</v>
      </c>
      <c r="L78" s="50">
        <f t="shared" si="58"/>
        <v>0</v>
      </c>
      <c r="M78" s="50">
        <f t="shared" si="59"/>
        <v>0</v>
      </c>
      <c r="N78" s="50">
        <f t="shared" si="60"/>
        <v>0</v>
      </c>
      <c r="O78" s="50">
        <f t="shared" si="61"/>
        <v>0</v>
      </c>
      <c r="P78" s="50">
        <f t="shared" si="62"/>
        <v>0</v>
      </c>
      <c r="Q78" s="50">
        <f t="shared" si="63"/>
        <v>0</v>
      </c>
      <c r="R78" s="59">
        <f aca="true" t="shared" si="100" ref="R78:R84">+IF(ISNA(VLOOKUP(B78,Source_1,3,FALSE))=TRUE,"",VLOOKUP(B78,Source_1,3,FALSE))</f>
      </c>
      <c r="S78" s="60">
        <f aca="true" t="shared" si="101" ref="S78:S84">+IF(ISNA(VLOOKUP(B78,Source_1,4,FALSE))=TRUE,,VLOOKUP(B78,Source_1,4,FALSE))</f>
        <v>0</v>
      </c>
      <c r="T78" s="57">
        <f aca="true" t="shared" si="102" ref="T78:T84">+VLOOKUP(S78,PTS,2)</f>
        <v>0</v>
      </c>
      <c r="U78" s="54">
        <f aca="true" t="shared" si="103" ref="U78:U84">+IF(ISNA(VLOOKUP($B78,Source_1,5,FALSE))=TRUE,"",VLOOKUP($B78,Source_1,5,FALSE))</f>
      </c>
      <c r="V78" s="60">
        <f aca="true" t="shared" si="104" ref="V78:V84">+IF(ISNA(VLOOKUP($B78,Source_1,6,FALSE))=TRUE,,VLOOKUP($B78,Source_1,6,FALSE))</f>
        <v>0</v>
      </c>
      <c r="W78" s="57">
        <f aca="true" t="shared" si="105" ref="W78:W84">+VLOOKUP(V78,PTS,2)</f>
        <v>0</v>
      </c>
      <c r="Y78" s="59">
        <f aca="true" t="shared" si="106" ref="Y78:Y84">+IF(ISNA(VLOOKUP($B78,SOURCE_2,3,FALSE))=TRUE,"",VLOOKUP($B78,SOURCE_2,3,FALSE))</f>
      </c>
      <c r="Z78" s="60">
        <f aca="true" t="shared" si="107" ref="Z78:Z84">+IF(ISNA(VLOOKUP($B78,SOURCE_2,4,FALSE))=TRUE,,VLOOKUP($B78,SOURCE_2,4,FALSE))</f>
        <v>0</v>
      </c>
      <c r="AA78" s="57">
        <f aca="true" t="shared" si="108" ref="AA78:AA84">+VLOOKUP(Z78,PTS,2)</f>
        <v>0</v>
      </c>
      <c r="AB78" s="54">
        <f aca="true" t="shared" si="109" ref="AB78:AB84">+IF(ISNA(VLOOKUP($B78,SOURCE_2,5,FALSE))=TRUE,"",VLOOKUP($B78,SOURCE_2,5,FALSE))</f>
      </c>
      <c r="AC78" s="60">
        <f aca="true" t="shared" si="110" ref="AC78:AC84">+IF(ISNA(VLOOKUP($B78,SOURCE_2,6,FALSE))=TRUE,,VLOOKUP($B78,SOURCE_2,6,FALSE))</f>
        <v>0</v>
      </c>
      <c r="AD78" s="57">
        <f aca="true" t="shared" si="111" ref="AD78:AD84">+VLOOKUP(AC78,PTS,2)</f>
        <v>0</v>
      </c>
      <c r="AE78" s="58"/>
      <c r="AF78" s="59">
        <f aca="true" t="shared" si="112" ref="AF78:AF84">+IF(ISNA(VLOOKUP($B78,SOURCE_3,3,FALSE))=TRUE,"",VLOOKUP($B78,SOURCE_3,3,FALSE))</f>
      </c>
      <c r="AG78" s="60">
        <f aca="true" t="shared" si="113" ref="AG78:AG84">+IF(ISNA(VLOOKUP($B78,SOURCE_3,4,FALSE))=TRUE,,VLOOKUP($B78,SOURCE_3,4,FALSE))</f>
        <v>0</v>
      </c>
      <c r="AH78" s="57">
        <f aca="true" t="shared" si="114" ref="AH78:AH84">+VLOOKUP(AG78,PTS,2)</f>
        <v>0</v>
      </c>
      <c r="AI78" s="54">
        <f aca="true" t="shared" si="115" ref="AI78:AI84">+IF(ISNA(VLOOKUP($B78,SOURCE_3,5,FALSE))=TRUE,"",VLOOKUP($B78,SOURCE_3,5,FALSE))</f>
      </c>
      <c r="AJ78" s="60">
        <f aca="true" t="shared" si="116" ref="AJ78:AJ84">+IF(ISNA(VLOOKUP($B78,SOURCE_3,6,FALSE))=TRUE,,VLOOKUP($B78,SOURCE_3,6,FALSE))</f>
        <v>0</v>
      </c>
      <c r="AK78" s="57">
        <f aca="true" t="shared" si="117" ref="AK78:AK84">+VLOOKUP(AJ78,PTS,2)</f>
        <v>0</v>
      </c>
      <c r="AM78" s="59">
        <f aca="true" t="shared" si="118" ref="AM78:AM84">+IF(ISNA(VLOOKUP($B78,SOURCE_4,3,FALSE))=TRUE,"",VLOOKUP($B78,SOURCE_4,3,FALSE))</f>
      </c>
      <c r="AN78" s="60">
        <f aca="true" t="shared" si="119" ref="AN78:AN84">+IF(ISNA(VLOOKUP($B78,SOURCE_4,4,FALSE))=TRUE,,VLOOKUP($B78,SOURCE_4,4,FALSE))</f>
        <v>0</v>
      </c>
      <c r="AO78" s="57">
        <f aca="true" t="shared" si="120" ref="AO78:AO84">+VLOOKUP(AN78,PTS,2)</f>
        <v>0</v>
      </c>
      <c r="AP78" s="54">
        <f aca="true" t="shared" si="121" ref="AP78:AP84">+IF(ISNA(VLOOKUP($B78,SOURCE_4,5,FALSE))=TRUE,"",VLOOKUP($B78,SOURCE_4,5,FALSE))</f>
      </c>
      <c r="AQ78" s="60">
        <f aca="true" t="shared" si="122" ref="AQ78:AQ84">+IF(ISNA(VLOOKUP($B78,SOURCE_4,6,FALSE))=TRUE,,VLOOKUP($B78,SOURCE_4,6,FALSE))</f>
        <v>0</v>
      </c>
      <c r="AR78" s="57">
        <f aca="true" t="shared" si="123" ref="AR78:AR84">+VLOOKUP(AQ78,PTS,2)</f>
        <v>0</v>
      </c>
      <c r="AT78" s="59">
        <f aca="true" t="shared" si="124" ref="AT78:AT84">+IF(ISNA(VLOOKUP($B78,Source_5,3,FALSE))=TRUE,"",VLOOKUP($B78,Source_5,3,FALSE))</f>
      </c>
      <c r="AU78" s="60">
        <f aca="true" t="shared" si="125" ref="AU78:AU84">+IF(ISNA(VLOOKUP($B78,Source_5,4,FALSE))=TRUE,,VLOOKUP($B78,Source_5,4,FALSE))</f>
        <v>0</v>
      </c>
      <c r="AV78" s="57">
        <f aca="true" t="shared" si="126" ref="AV78:AV84">+VLOOKUP(AU78,PTS,2)</f>
        <v>0</v>
      </c>
      <c r="AW78" s="54">
        <f aca="true" t="shared" si="127" ref="AW78:AW84">+IF(ISNA(VLOOKUP($B78,Source_5,5,FALSE))=TRUE,"",VLOOKUP($B78,Source_5,5,FALSE))</f>
      </c>
      <c r="AX78" s="60">
        <f aca="true" t="shared" si="128" ref="AX78:AX84">+IF(ISNA(VLOOKUP($B78,Source_5,6,FALSE))=TRUE,,VLOOKUP($B78,Source_5,6,FALSE))</f>
        <v>0</v>
      </c>
      <c r="AY78" s="57">
        <f aca="true" t="shared" si="129" ref="AY78:AY84">+VLOOKUP(AX78,PTS,2)</f>
        <v>0</v>
      </c>
      <c r="BA78" s="59">
        <f aca="true" t="shared" si="130" ref="BA78:BA84">+IF(ISNA(VLOOKUP($B78,Source_6,3,FALSE))=TRUE,"",VLOOKUP($B78,Source_6,3,FALSE))</f>
      </c>
      <c r="BB78" s="60">
        <f aca="true" t="shared" si="131" ref="BB78:BB84">+IF(ISNA(VLOOKUP($B78,Source_6,4,FALSE))=TRUE,,VLOOKUP($B78,Source_6,4,FALSE))</f>
        <v>0</v>
      </c>
      <c r="BC78" s="57">
        <f aca="true" t="shared" si="132" ref="BC78:BC84">+VLOOKUP(BB78,PTS,2)</f>
        <v>0</v>
      </c>
      <c r="BD78" s="54">
        <f aca="true" t="shared" si="133" ref="BD78:BD84">+IF(ISNA(VLOOKUP($B78,Source_6,5,FALSE))=TRUE,"",VLOOKUP($B78,Source_6,5,FALSE))</f>
      </c>
      <c r="BE78" s="60">
        <f aca="true" t="shared" si="134" ref="BE78:BE84">+IF(ISNA(VLOOKUP($B78,Source_6,6,FALSE))=TRUE,,VLOOKUP($B78,Source_6,6,FALSE))</f>
        <v>0</v>
      </c>
      <c r="BF78" s="57">
        <f aca="true" t="shared" si="135" ref="BF78:BF84">+VLOOKUP(BE78,PTS,2)</f>
        <v>0</v>
      </c>
    </row>
    <row r="79" spans="1:58" ht="12.75">
      <c r="A79" s="1">
        <f t="shared" si="50"/>
      </c>
      <c r="D79" s="61"/>
      <c r="E79" s="49">
        <f t="shared" si="51"/>
        <v>0</v>
      </c>
      <c r="F79" s="50">
        <f t="shared" si="52"/>
        <v>0</v>
      </c>
      <c r="G79" s="50">
        <f t="shared" si="53"/>
        <v>0</v>
      </c>
      <c r="H79" s="50">
        <f t="shared" si="54"/>
        <v>0</v>
      </c>
      <c r="I79" s="50">
        <f t="shared" si="55"/>
        <v>0</v>
      </c>
      <c r="J79" s="50">
        <f t="shared" si="56"/>
        <v>0</v>
      </c>
      <c r="K79" s="50">
        <f t="shared" si="57"/>
        <v>0</v>
      </c>
      <c r="L79" s="50">
        <f t="shared" si="58"/>
        <v>0</v>
      </c>
      <c r="M79" s="50">
        <f t="shared" si="59"/>
        <v>0</v>
      </c>
      <c r="N79" s="50">
        <f t="shared" si="60"/>
        <v>0</v>
      </c>
      <c r="O79" s="50">
        <f t="shared" si="61"/>
        <v>0</v>
      </c>
      <c r="P79" s="50">
        <f t="shared" si="62"/>
        <v>0</v>
      </c>
      <c r="Q79" s="50">
        <f t="shared" si="63"/>
        <v>0</v>
      </c>
      <c r="R79" s="59">
        <f t="shared" si="100"/>
      </c>
      <c r="S79" s="60">
        <f t="shared" si="101"/>
        <v>0</v>
      </c>
      <c r="T79" s="57">
        <f t="shared" si="102"/>
        <v>0</v>
      </c>
      <c r="U79" s="54">
        <f t="shared" si="103"/>
      </c>
      <c r="V79" s="60">
        <f t="shared" si="104"/>
        <v>0</v>
      </c>
      <c r="W79" s="57">
        <f t="shared" si="105"/>
        <v>0</v>
      </c>
      <c r="Y79" s="59">
        <f t="shared" si="106"/>
      </c>
      <c r="Z79" s="60">
        <f t="shared" si="107"/>
        <v>0</v>
      </c>
      <c r="AA79" s="57">
        <f t="shared" si="108"/>
        <v>0</v>
      </c>
      <c r="AB79" s="54">
        <f t="shared" si="109"/>
      </c>
      <c r="AC79" s="60">
        <f t="shared" si="110"/>
        <v>0</v>
      </c>
      <c r="AD79" s="57">
        <f t="shared" si="111"/>
        <v>0</v>
      </c>
      <c r="AE79" s="62"/>
      <c r="AF79" s="59">
        <f t="shared" si="112"/>
      </c>
      <c r="AG79" s="60">
        <f t="shared" si="113"/>
        <v>0</v>
      </c>
      <c r="AH79" s="57">
        <f t="shared" si="114"/>
        <v>0</v>
      </c>
      <c r="AI79" s="54">
        <f t="shared" si="115"/>
      </c>
      <c r="AJ79" s="60">
        <f t="shared" si="116"/>
        <v>0</v>
      </c>
      <c r="AK79" s="57">
        <f t="shared" si="117"/>
        <v>0</v>
      </c>
      <c r="AM79" s="59">
        <f t="shared" si="118"/>
      </c>
      <c r="AN79" s="60">
        <f t="shared" si="119"/>
        <v>0</v>
      </c>
      <c r="AO79" s="57">
        <f t="shared" si="120"/>
        <v>0</v>
      </c>
      <c r="AP79" s="54">
        <f t="shared" si="121"/>
      </c>
      <c r="AQ79" s="60">
        <f t="shared" si="122"/>
        <v>0</v>
      </c>
      <c r="AR79" s="57">
        <f t="shared" si="123"/>
        <v>0</v>
      </c>
      <c r="AT79" s="59">
        <f t="shared" si="124"/>
      </c>
      <c r="AU79" s="60">
        <f t="shared" si="125"/>
        <v>0</v>
      </c>
      <c r="AV79" s="57">
        <f t="shared" si="126"/>
        <v>0</v>
      </c>
      <c r="AW79" s="54">
        <f t="shared" si="127"/>
      </c>
      <c r="AX79" s="60">
        <f t="shared" si="128"/>
        <v>0</v>
      </c>
      <c r="AY79" s="57">
        <f t="shared" si="129"/>
        <v>0</v>
      </c>
      <c r="BA79" s="59">
        <f t="shared" si="130"/>
      </c>
      <c r="BB79" s="60">
        <f t="shared" si="131"/>
        <v>0</v>
      </c>
      <c r="BC79" s="57">
        <f t="shared" si="132"/>
        <v>0</v>
      </c>
      <c r="BD79" s="54">
        <f t="shared" si="133"/>
      </c>
      <c r="BE79" s="60">
        <f t="shared" si="134"/>
        <v>0</v>
      </c>
      <c r="BF79" s="57">
        <f t="shared" si="135"/>
        <v>0</v>
      </c>
    </row>
    <row r="80" spans="1:58" ht="12.75">
      <c r="A80" s="1">
        <f t="shared" si="50"/>
      </c>
      <c r="E80" s="49">
        <f t="shared" si="51"/>
        <v>0</v>
      </c>
      <c r="F80" s="50">
        <f t="shared" si="52"/>
        <v>0</v>
      </c>
      <c r="G80" s="50">
        <f t="shared" si="53"/>
        <v>0</v>
      </c>
      <c r="H80" s="50">
        <f t="shared" si="54"/>
        <v>0</v>
      </c>
      <c r="I80" s="50">
        <f t="shared" si="55"/>
        <v>0</v>
      </c>
      <c r="J80" s="50">
        <f t="shared" si="56"/>
        <v>0</v>
      </c>
      <c r="K80" s="50">
        <f t="shared" si="57"/>
        <v>0</v>
      </c>
      <c r="L80" s="50">
        <f t="shared" si="58"/>
        <v>0</v>
      </c>
      <c r="M80" s="50">
        <f t="shared" si="59"/>
        <v>0</v>
      </c>
      <c r="N80" s="50">
        <f t="shared" si="60"/>
        <v>0</v>
      </c>
      <c r="O80" s="50">
        <f t="shared" si="61"/>
        <v>0</v>
      </c>
      <c r="P80" s="50">
        <f t="shared" si="62"/>
        <v>0</v>
      </c>
      <c r="Q80" s="50">
        <f t="shared" si="63"/>
        <v>0</v>
      </c>
      <c r="R80" s="59">
        <f t="shared" si="100"/>
      </c>
      <c r="S80" s="60">
        <f t="shared" si="101"/>
        <v>0</v>
      </c>
      <c r="T80" s="57">
        <f t="shared" si="102"/>
        <v>0</v>
      </c>
      <c r="U80" s="54">
        <f t="shared" si="103"/>
      </c>
      <c r="V80" s="60">
        <f t="shared" si="104"/>
        <v>0</v>
      </c>
      <c r="W80" s="57">
        <f t="shared" si="105"/>
        <v>0</v>
      </c>
      <c r="Y80" s="59">
        <f t="shared" si="106"/>
      </c>
      <c r="Z80" s="60">
        <f t="shared" si="107"/>
        <v>0</v>
      </c>
      <c r="AA80" s="57">
        <f t="shared" si="108"/>
        <v>0</v>
      </c>
      <c r="AB80" s="54">
        <f t="shared" si="109"/>
      </c>
      <c r="AC80" s="60">
        <f t="shared" si="110"/>
        <v>0</v>
      </c>
      <c r="AD80" s="57">
        <f t="shared" si="111"/>
        <v>0</v>
      </c>
      <c r="AE80" s="58"/>
      <c r="AF80" s="59">
        <f t="shared" si="112"/>
      </c>
      <c r="AG80" s="60">
        <f t="shared" si="113"/>
        <v>0</v>
      </c>
      <c r="AH80" s="57">
        <f t="shared" si="114"/>
        <v>0</v>
      </c>
      <c r="AI80" s="54">
        <f t="shared" si="115"/>
      </c>
      <c r="AJ80" s="60">
        <f t="shared" si="116"/>
        <v>0</v>
      </c>
      <c r="AK80" s="57">
        <f t="shared" si="117"/>
        <v>0</v>
      </c>
      <c r="AM80" s="59">
        <f t="shared" si="118"/>
      </c>
      <c r="AN80" s="60">
        <f t="shared" si="119"/>
        <v>0</v>
      </c>
      <c r="AO80" s="57">
        <f t="shared" si="120"/>
        <v>0</v>
      </c>
      <c r="AP80" s="54">
        <f t="shared" si="121"/>
      </c>
      <c r="AQ80" s="60">
        <f t="shared" si="122"/>
        <v>0</v>
      </c>
      <c r="AR80" s="57">
        <f t="shared" si="123"/>
        <v>0</v>
      </c>
      <c r="AT80" s="59">
        <f t="shared" si="124"/>
      </c>
      <c r="AU80" s="60">
        <f t="shared" si="125"/>
        <v>0</v>
      </c>
      <c r="AV80" s="57">
        <f t="shared" si="126"/>
        <v>0</v>
      </c>
      <c r="AW80" s="54">
        <f t="shared" si="127"/>
      </c>
      <c r="AX80" s="60">
        <f t="shared" si="128"/>
        <v>0</v>
      </c>
      <c r="AY80" s="57">
        <f t="shared" si="129"/>
        <v>0</v>
      </c>
      <c r="BA80" s="59">
        <f t="shared" si="130"/>
      </c>
      <c r="BB80" s="60">
        <f t="shared" si="131"/>
        <v>0</v>
      </c>
      <c r="BC80" s="57">
        <f t="shared" si="132"/>
        <v>0</v>
      </c>
      <c r="BD80" s="54">
        <f t="shared" si="133"/>
      </c>
      <c r="BE80" s="60">
        <f t="shared" si="134"/>
        <v>0</v>
      </c>
      <c r="BF80" s="57">
        <f t="shared" si="135"/>
        <v>0</v>
      </c>
    </row>
    <row r="81" spans="1:58" ht="12.75">
      <c r="A81" s="1">
        <f t="shared" si="50"/>
      </c>
      <c r="E81" s="49">
        <f t="shared" si="51"/>
        <v>0</v>
      </c>
      <c r="F81" s="50">
        <f t="shared" si="52"/>
        <v>0</v>
      </c>
      <c r="G81" s="50">
        <f t="shared" si="53"/>
        <v>0</v>
      </c>
      <c r="H81" s="50">
        <f t="shared" si="54"/>
        <v>0</v>
      </c>
      <c r="I81" s="50">
        <f t="shared" si="55"/>
        <v>0</v>
      </c>
      <c r="J81" s="50">
        <f t="shared" si="56"/>
        <v>0</v>
      </c>
      <c r="K81" s="50">
        <f t="shared" si="57"/>
        <v>0</v>
      </c>
      <c r="L81" s="50">
        <f t="shared" si="58"/>
        <v>0</v>
      </c>
      <c r="M81" s="50">
        <f t="shared" si="59"/>
        <v>0</v>
      </c>
      <c r="N81" s="50">
        <f t="shared" si="60"/>
        <v>0</v>
      </c>
      <c r="O81" s="50">
        <f t="shared" si="61"/>
        <v>0</v>
      </c>
      <c r="P81" s="50">
        <f t="shared" si="62"/>
        <v>0</v>
      </c>
      <c r="Q81" s="50">
        <f t="shared" si="63"/>
        <v>0</v>
      </c>
      <c r="R81" s="59">
        <f t="shared" si="100"/>
      </c>
      <c r="S81" s="60">
        <f t="shared" si="101"/>
        <v>0</v>
      </c>
      <c r="T81" s="57">
        <f t="shared" si="102"/>
        <v>0</v>
      </c>
      <c r="U81" s="54">
        <f t="shared" si="103"/>
      </c>
      <c r="V81" s="60">
        <f t="shared" si="104"/>
        <v>0</v>
      </c>
      <c r="W81" s="57">
        <f t="shared" si="105"/>
        <v>0</v>
      </c>
      <c r="Y81" s="59">
        <f t="shared" si="106"/>
      </c>
      <c r="Z81" s="60">
        <f t="shared" si="107"/>
        <v>0</v>
      </c>
      <c r="AA81" s="57">
        <f t="shared" si="108"/>
        <v>0</v>
      </c>
      <c r="AB81" s="54">
        <f t="shared" si="109"/>
      </c>
      <c r="AC81" s="60">
        <f t="shared" si="110"/>
        <v>0</v>
      </c>
      <c r="AD81" s="57">
        <f t="shared" si="111"/>
        <v>0</v>
      </c>
      <c r="AE81" s="58"/>
      <c r="AF81" s="59">
        <f t="shared" si="112"/>
      </c>
      <c r="AG81" s="60">
        <f t="shared" si="113"/>
        <v>0</v>
      </c>
      <c r="AH81" s="57">
        <f t="shared" si="114"/>
        <v>0</v>
      </c>
      <c r="AI81" s="54">
        <f t="shared" si="115"/>
      </c>
      <c r="AJ81" s="60">
        <f t="shared" si="116"/>
        <v>0</v>
      </c>
      <c r="AK81" s="57">
        <f t="shared" si="117"/>
        <v>0</v>
      </c>
      <c r="AM81" s="59">
        <f t="shared" si="118"/>
      </c>
      <c r="AN81" s="60">
        <f t="shared" si="119"/>
        <v>0</v>
      </c>
      <c r="AO81" s="57">
        <f t="shared" si="120"/>
        <v>0</v>
      </c>
      <c r="AP81" s="54">
        <f t="shared" si="121"/>
      </c>
      <c r="AQ81" s="60">
        <f t="shared" si="122"/>
        <v>0</v>
      </c>
      <c r="AR81" s="57">
        <f t="shared" si="123"/>
        <v>0</v>
      </c>
      <c r="AT81" s="59">
        <f t="shared" si="124"/>
      </c>
      <c r="AU81" s="60">
        <f t="shared" si="125"/>
        <v>0</v>
      </c>
      <c r="AV81" s="57">
        <f t="shared" si="126"/>
        <v>0</v>
      </c>
      <c r="AW81" s="54">
        <f t="shared" si="127"/>
      </c>
      <c r="AX81" s="60">
        <f t="shared" si="128"/>
        <v>0</v>
      </c>
      <c r="AY81" s="57">
        <f t="shared" si="129"/>
        <v>0</v>
      </c>
      <c r="BA81" s="59">
        <f t="shared" si="130"/>
      </c>
      <c r="BB81" s="60">
        <f t="shared" si="131"/>
        <v>0</v>
      </c>
      <c r="BC81" s="57">
        <f t="shared" si="132"/>
        <v>0</v>
      </c>
      <c r="BD81" s="54">
        <f t="shared" si="133"/>
      </c>
      <c r="BE81" s="60">
        <f t="shared" si="134"/>
        <v>0</v>
      </c>
      <c r="BF81" s="57">
        <f t="shared" si="135"/>
        <v>0</v>
      </c>
    </row>
    <row r="82" spans="1:58" ht="12.75">
      <c r="A82" s="1">
        <f t="shared" si="50"/>
      </c>
      <c r="E82" s="49">
        <f t="shared" si="51"/>
        <v>0</v>
      </c>
      <c r="F82" s="50">
        <f t="shared" si="52"/>
        <v>0</v>
      </c>
      <c r="G82" s="50">
        <f t="shared" si="53"/>
        <v>0</v>
      </c>
      <c r="H82" s="50">
        <f t="shared" si="54"/>
        <v>0</v>
      </c>
      <c r="I82" s="50">
        <f t="shared" si="55"/>
        <v>0</v>
      </c>
      <c r="J82" s="50">
        <f t="shared" si="56"/>
        <v>0</v>
      </c>
      <c r="K82" s="50">
        <f t="shared" si="57"/>
        <v>0</v>
      </c>
      <c r="L82" s="50">
        <f t="shared" si="58"/>
        <v>0</v>
      </c>
      <c r="M82" s="50">
        <f t="shared" si="59"/>
        <v>0</v>
      </c>
      <c r="N82" s="50">
        <f t="shared" si="60"/>
        <v>0</v>
      </c>
      <c r="O82" s="50">
        <f t="shared" si="61"/>
        <v>0</v>
      </c>
      <c r="P82" s="50">
        <f t="shared" si="62"/>
        <v>0</v>
      </c>
      <c r="Q82" s="50">
        <f t="shared" si="63"/>
        <v>0</v>
      </c>
      <c r="R82" s="59">
        <f t="shared" si="100"/>
      </c>
      <c r="S82" s="60">
        <f t="shared" si="101"/>
        <v>0</v>
      </c>
      <c r="T82" s="57">
        <f t="shared" si="102"/>
        <v>0</v>
      </c>
      <c r="U82" s="54">
        <f t="shared" si="103"/>
      </c>
      <c r="V82" s="60">
        <f t="shared" si="104"/>
        <v>0</v>
      </c>
      <c r="W82" s="57">
        <f t="shared" si="105"/>
        <v>0</v>
      </c>
      <c r="Y82" s="59">
        <f t="shared" si="106"/>
      </c>
      <c r="Z82" s="60">
        <f t="shared" si="107"/>
        <v>0</v>
      </c>
      <c r="AA82" s="57">
        <f t="shared" si="108"/>
        <v>0</v>
      </c>
      <c r="AB82" s="54">
        <f t="shared" si="109"/>
      </c>
      <c r="AC82" s="60">
        <f t="shared" si="110"/>
        <v>0</v>
      </c>
      <c r="AD82" s="57">
        <f t="shared" si="111"/>
        <v>0</v>
      </c>
      <c r="AE82" s="58"/>
      <c r="AF82" s="59">
        <f t="shared" si="112"/>
      </c>
      <c r="AG82" s="60">
        <f t="shared" si="113"/>
        <v>0</v>
      </c>
      <c r="AH82" s="57">
        <f t="shared" si="114"/>
        <v>0</v>
      </c>
      <c r="AI82" s="54">
        <f t="shared" si="115"/>
      </c>
      <c r="AJ82" s="60">
        <f t="shared" si="116"/>
        <v>0</v>
      </c>
      <c r="AK82" s="57">
        <f t="shared" si="117"/>
        <v>0</v>
      </c>
      <c r="AM82" s="59">
        <f t="shared" si="118"/>
      </c>
      <c r="AN82" s="60">
        <f t="shared" si="119"/>
        <v>0</v>
      </c>
      <c r="AO82" s="57">
        <f t="shared" si="120"/>
        <v>0</v>
      </c>
      <c r="AP82" s="54">
        <f t="shared" si="121"/>
      </c>
      <c r="AQ82" s="60">
        <f t="shared" si="122"/>
        <v>0</v>
      </c>
      <c r="AR82" s="57">
        <f t="shared" si="123"/>
        <v>0</v>
      </c>
      <c r="AT82" s="59">
        <f t="shared" si="124"/>
      </c>
      <c r="AU82" s="60">
        <f t="shared" si="125"/>
        <v>0</v>
      </c>
      <c r="AV82" s="57">
        <f t="shared" si="126"/>
        <v>0</v>
      </c>
      <c r="AW82" s="54">
        <f t="shared" si="127"/>
      </c>
      <c r="AX82" s="60">
        <f t="shared" si="128"/>
        <v>0</v>
      </c>
      <c r="AY82" s="57">
        <f t="shared" si="129"/>
        <v>0</v>
      </c>
      <c r="BA82" s="59">
        <f t="shared" si="130"/>
      </c>
      <c r="BB82" s="60">
        <f t="shared" si="131"/>
        <v>0</v>
      </c>
      <c r="BC82" s="57">
        <f t="shared" si="132"/>
        <v>0</v>
      </c>
      <c r="BD82" s="54">
        <f t="shared" si="133"/>
      </c>
      <c r="BE82" s="60">
        <f t="shared" si="134"/>
        <v>0</v>
      </c>
      <c r="BF82" s="57">
        <f t="shared" si="135"/>
        <v>0</v>
      </c>
    </row>
    <row r="83" spans="1:58" ht="12.75">
      <c r="A83" s="1">
        <f t="shared" si="50"/>
      </c>
      <c r="E83" s="49">
        <f t="shared" si="51"/>
        <v>0</v>
      </c>
      <c r="F83" s="50">
        <f t="shared" si="52"/>
        <v>0</v>
      </c>
      <c r="G83" s="50">
        <f t="shared" si="53"/>
        <v>0</v>
      </c>
      <c r="H83" s="50">
        <f t="shared" si="54"/>
        <v>0</v>
      </c>
      <c r="I83" s="50">
        <f t="shared" si="55"/>
        <v>0</v>
      </c>
      <c r="J83" s="50">
        <f t="shared" si="56"/>
        <v>0</v>
      </c>
      <c r="K83" s="50">
        <f t="shared" si="57"/>
        <v>0</v>
      </c>
      <c r="L83" s="50">
        <f t="shared" si="58"/>
        <v>0</v>
      </c>
      <c r="M83" s="50">
        <f t="shared" si="59"/>
        <v>0</v>
      </c>
      <c r="N83" s="50">
        <f t="shared" si="60"/>
        <v>0</v>
      </c>
      <c r="O83" s="50">
        <f t="shared" si="61"/>
        <v>0</v>
      </c>
      <c r="P83" s="50">
        <f t="shared" si="62"/>
        <v>0</v>
      </c>
      <c r="Q83" s="50">
        <f t="shared" si="63"/>
        <v>0</v>
      </c>
      <c r="R83" s="59">
        <f t="shared" si="100"/>
      </c>
      <c r="S83" s="60">
        <f t="shared" si="101"/>
        <v>0</v>
      </c>
      <c r="T83" s="57">
        <f t="shared" si="102"/>
        <v>0</v>
      </c>
      <c r="U83" s="54">
        <f t="shared" si="103"/>
      </c>
      <c r="V83" s="60">
        <f t="shared" si="104"/>
        <v>0</v>
      </c>
      <c r="W83" s="57">
        <f t="shared" si="105"/>
        <v>0</v>
      </c>
      <c r="Y83" s="59">
        <f t="shared" si="106"/>
      </c>
      <c r="Z83" s="60">
        <f t="shared" si="107"/>
        <v>0</v>
      </c>
      <c r="AA83" s="57">
        <f t="shared" si="108"/>
        <v>0</v>
      </c>
      <c r="AB83" s="54">
        <f t="shared" si="109"/>
      </c>
      <c r="AC83" s="60">
        <f t="shared" si="110"/>
        <v>0</v>
      </c>
      <c r="AD83" s="57">
        <f t="shared" si="111"/>
        <v>0</v>
      </c>
      <c r="AE83" s="58"/>
      <c r="AF83" s="59">
        <f t="shared" si="112"/>
      </c>
      <c r="AG83" s="60">
        <f t="shared" si="113"/>
        <v>0</v>
      </c>
      <c r="AH83" s="57">
        <f t="shared" si="114"/>
        <v>0</v>
      </c>
      <c r="AI83" s="54">
        <f t="shared" si="115"/>
      </c>
      <c r="AJ83" s="60">
        <f t="shared" si="116"/>
        <v>0</v>
      </c>
      <c r="AK83" s="57">
        <f t="shared" si="117"/>
        <v>0</v>
      </c>
      <c r="AM83" s="59">
        <f t="shared" si="118"/>
      </c>
      <c r="AN83" s="60">
        <f t="shared" si="119"/>
        <v>0</v>
      </c>
      <c r="AO83" s="57">
        <f t="shared" si="120"/>
        <v>0</v>
      </c>
      <c r="AP83" s="54">
        <f t="shared" si="121"/>
      </c>
      <c r="AQ83" s="60">
        <f t="shared" si="122"/>
        <v>0</v>
      </c>
      <c r="AR83" s="57">
        <f t="shared" si="123"/>
        <v>0</v>
      </c>
      <c r="AT83" s="59">
        <f t="shared" si="124"/>
      </c>
      <c r="AU83" s="60">
        <f t="shared" si="125"/>
        <v>0</v>
      </c>
      <c r="AV83" s="57">
        <f t="shared" si="126"/>
        <v>0</v>
      </c>
      <c r="AW83" s="54">
        <f t="shared" si="127"/>
      </c>
      <c r="AX83" s="60">
        <f t="shared" si="128"/>
        <v>0</v>
      </c>
      <c r="AY83" s="57">
        <f t="shared" si="129"/>
        <v>0</v>
      </c>
      <c r="BA83" s="59">
        <f t="shared" si="130"/>
      </c>
      <c r="BB83" s="60">
        <f t="shared" si="131"/>
        <v>0</v>
      </c>
      <c r="BC83" s="57">
        <f t="shared" si="132"/>
        <v>0</v>
      </c>
      <c r="BD83" s="54">
        <f t="shared" si="133"/>
      </c>
      <c r="BE83" s="60">
        <f t="shared" si="134"/>
        <v>0</v>
      </c>
      <c r="BF83" s="57">
        <f t="shared" si="135"/>
        <v>0</v>
      </c>
    </row>
    <row r="84" spans="1:58" ht="12.75">
      <c r="A84" s="1">
        <f t="shared" si="50"/>
      </c>
      <c r="B84" s="68"/>
      <c r="C84" s="68"/>
      <c r="D84" s="68"/>
      <c r="E84" s="49">
        <f t="shared" si="51"/>
        <v>0</v>
      </c>
      <c r="F84" s="50">
        <f t="shared" si="52"/>
        <v>0</v>
      </c>
      <c r="G84" s="50">
        <f t="shared" si="53"/>
        <v>0</v>
      </c>
      <c r="H84" s="50">
        <f t="shared" si="54"/>
        <v>0</v>
      </c>
      <c r="I84" s="50">
        <f t="shared" si="55"/>
        <v>0</v>
      </c>
      <c r="J84" s="50">
        <f t="shared" si="56"/>
        <v>0</v>
      </c>
      <c r="K84" s="50">
        <f t="shared" si="57"/>
        <v>0</v>
      </c>
      <c r="L84" s="50">
        <f t="shared" si="58"/>
        <v>0</v>
      </c>
      <c r="M84" s="50">
        <f t="shared" si="59"/>
        <v>0</v>
      </c>
      <c r="N84" s="50">
        <f t="shared" si="60"/>
        <v>0</v>
      </c>
      <c r="O84" s="50">
        <f t="shared" si="61"/>
        <v>0</v>
      </c>
      <c r="P84" s="50">
        <f t="shared" si="62"/>
        <v>0</v>
      </c>
      <c r="Q84" s="50">
        <f t="shared" si="63"/>
        <v>0</v>
      </c>
      <c r="R84" s="69">
        <f t="shared" si="100"/>
      </c>
      <c r="S84" s="70">
        <f t="shared" si="101"/>
        <v>0</v>
      </c>
      <c r="T84" s="71">
        <f t="shared" si="102"/>
        <v>0</v>
      </c>
      <c r="U84" s="72">
        <f t="shared" si="103"/>
      </c>
      <c r="V84" s="70">
        <f t="shared" si="104"/>
        <v>0</v>
      </c>
      <c r="W84" s="71">
        <f t="shared" si="105"/>
        <v>0</v>
      </c>
      <c r="Y84" s="69">
        <f t="shared" si="106"/>
      </c>
      <c r="Z84" s="70">
        <f t="shared" si="107"/>
        <v>0</v>
      </c>
      <c r="AA84" s="71">
        <f t="shared" si="108"/>
        <v>0</v>
      </c>
      <c r="AB84" s="72">
        <f t="shared" si="109"/>
      </c>
      <c r="AC84" s="70">
        <f t="shared" si="110"/>
        <v>0</v>
      </c>
      <c r="AD84" s="71">
        <f t="shared" si="111"/>
        <v>0</v>
      </c>
      <c r="AE84" s="58"/>
      <c r="AF84" s="69">
        <f t="shared" si="112"/>
      </c>
      <c r="AG84" s="70">
        <f t="shared" si="113"/>
        <v>0</v>
      </c>
      <c r="AH84" s="71">
        <f t="shared" si="114"/>
        <v>0</v>
      </c>
      <c r="AI84" s="72">
        <f t="shared" si="115"/>
      </c>
      <c r="AJ84" s="70">
        <f t="shared" si="116"/>
        <v>0</v>
      </c>
      <c r="AK84" s="71">
        <f t="shared" si="117"/>
        <v>0</v>
      </c>
      <c r="AM84" s="69">
        <f t="shared" si="118"/>
      </c>
      <c r="AN84" s="70">
        <f t="shared" si="119"/>
        <v>0</v>
      </c>
      <c r="AO84" s="71">
        <f t="shared" si="120"/>
        <v>0</v>
      </c>
      <c r="AP84" s="72">
        <f t="shared" si="121"/>
      </c>
      <c r="AQ84" s="70">
        <f t="shared" si="122"/>
        <v>0</v>
      </c>
      <c r="AR84" s="71">
        <f t="shared" si="123"/>
        <v>0</v>
      </c>
      <c r="AT84" s="69">
        <f t="shared" si="124"/>
      </c>
      <c r="AU84" s="70">
        <f t="shared" si="125"/>
        <v>0</v>
      </c>
      <c r="AV84" s="71">
        <f t="shared" si="126"/>
        <v>0</v>
      </c>
      <c r="AW84" s="72">
        <f t="shared" si="127"/>
      </c>
      <c r="AX84" s="70">
        <f t="shared" si="128"/>
        <v>0</v>
      </c>
      <c r="AY84" s="71">
        <f t="shared" si="129"/>
        <v>0</v>
      </c>
      <c r="BA84" s="69">
        <f t="shared" si="130"/>
      </c>
      <c r="BB84" s="70">
        <f t="shared" si="131"/>
        <v>0</v>
      </c>
      <c r="BC84" s="71">
        <f t="shared" si="132"/>
        <v>0</v>
      </c>
      <c r="BD84" s="72">
        <f t="shared" si="133"/>
      </c>
      <c r="BE84" s="70">
        <f t="shared" si="134"/>
        <v>0</v>
      </c>
      <c r="BF84" s="71">
        <f t="shared" si="135"/>
        <v>0</v>
      </c>
    </row>
  </sheetData>
  <sheetProtection/>
  <autoFilter ref="B6:AR84">
    <sortState ref="B7:AR84">
      <sortCondition descending="1" sortBy="value" ref="E7:E84"/>
    </sortState>
  </autoFilter>
  <mergeCells count="23">
    <mergeCell ref="BD5:BF5"/>
    <mergeCell ref="AI5:AK5"/>
    <mergeCell ref="AM5:AO5"/>
    <mergeCell ref="AP5:AR5"/>
    <mergeCell ref="AT5:AV5"/>
    <mergeCell ref="AW5:AY5"/>
    <mergeCell ref="BA5:BC5"/>
    <mergeCell ref="AF4:AK4"/>
    <mergeCell ref="AM4:AR4"/>
    <mergeCell ref="AT4:AY4"/>
    <mergeCell ref="BA4:BF4"/>
    <mergeCell ref="B5:C5"/>
    <mergeCell ref="R5:T5"/>
    <mergeCell ref="U5:W5"/>
    <mergeCell ref="Y5:AA5"/>
    <mergeCell ref="AB5:AD5"/>
    <mergeCell ref="AF5:AH5"/>
    <mergeCell ref="B1:C1"/>
    <mergeCell ref="B2:C2"/>
    <mergeCell ref="B3:C3"/>
    <mergeCell ref="B4:C4"/>
    <mergeCell ref="R4:W4"/>
    <mergeCell ref="Y4:AD4"/>
  </mergeCells>
  <printOptions/>
  <pageMargins left="0.75" right="0.75" top="1" bottom="1" header="0.5" footer="0.5"/>
  <pageSetup fitToHeight="0" fitToWidth="1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Belliveau</dc:creator>
  <cp:keywords/>
  <dc:description/>
  <cp:lastModifiedBy>Eric Belliveau</cp:lastModifiedBy>
  <dcterms:created xsi:type="dcterms:W3CDTF">2015-03-09T02:44:02Z</dcterms:created>
  <dcterms:modified xsi:type="dcterms:W3CDTF">2015-03-09T02:45:25Z</dcterms:modified>
  <cp:category/>
  <cp:version/>
  <cp:contentType/>
  <cp:contentStatus/>
</cp:coreProperties>
</file>